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86" activeTab="0"/>
  </bookViews>
  <sheets>
    <sheet name="период " sheetId="1" r:id="rId1"/>
    <sheet name="баланс" sheetId="2" r:id="rId2"/>
  </sheets>
  <definedNames>
    <definedName name="_xlnm.Print_Titles" localSheetId="0">'период '!$A:$D,'период '!$1:$6</definedName>
    <definedName name="_xlnm.Print_Area" localSheetId="0">'период '!$A$1:$BR$78</definedName>
  </definedNames>
  <calcPr fullCalcOnLoad="1"/>
</workbook>
</file>

<file path=xl/comments2.xml><?xml version="1.0" encoding="utf-8"?>
<comments xmlns="http://schemas.openxmlformats.org/spreadsheetml/2006/main">
  <authors>
    <author>Маевская С.</author>
  </authors>
  <commentList>
    <comment ref="A100" authorId="0">
      <text>
        <r>
          <rPr>
            <b/>
            <sz val="10"/>
            <rFont val="Trajan Pro"/>
            <family val="1"/>
          </rPr>
          <t>КонсультантПлюс примечание:</t>
        </r>
        <r>
          <rPr>
            <sz val="10"/>
            <rFont val="Trajan Pro"/>
            <family val="1"/>
          </rPr>
          <t xml:space="preserve">
введите дату в формате чч.мм.гггг</t>
        </r>
        <r>
          <rPr>
            <b/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<sst xmlns="http://schemas.openxmlformats.org/spreadsheetml/2006/main" count="250" uniqueCount="154">
  <si>
    <t>Счет 50</t>
  </si>
  <si>
    <t>Счет 51</t>
  </si>
  <si>
    <t>Счет 68</t>
  </si>
  <si>
    <t>Счет 69</t>
  </si>
  <si>
    <t>Счет 70</t>
  </si>
  <si>
    <t>Счет 79</t>
  </si>
  <si>
    <t>Краткое содержание операции</t>
  </si>
  <si>
    <t>Дебет</t>
  </si>
  <si>
    <t>Кредит</t>
  </si>
  <si>
    <t>ОБОРОТЫ</t>
  </si>
  <si>
    <t>САЛЬДО</t>
  </si>
  <si>
    <t>,</t>
  </si>
  <si>
    <t>Счет 76-1</t>
  </si>
  <si>
    <t>Д-т</t>
  </si>
  <si>
    <t>№
п/п</t>
  </si>
  <si>
    <t>Дата</t>
  </si>
  <si>
    <t>СУММА</t>
  </si>
  <si>
    <t>Председатель профкома</t>
  </si>
  <si>
    <t>Казначей</t>
  </si>
  <si>
    <t>Счет 01</t>
  </si>
  <si>
    <t>Счет 02</t>
  </si>
  <si>
    <t>Счет 76-3 Белгосстрах</t>
  </si>
  <si>
    <t>Счет 006
БСО</t>
  </si>
  <si>
    <t xml:space="preserve">ЖУРНАЛ- ГЛАВНАЯ </t>
  </si>
  <si>
    <t>2016г.</t>
  </si>
  <si>
    <t>Счет 10.1</t>
  </si>
  <si>
    <t>Счет 10.9</t>
  </si>
  <si>
    <t>Сальдо на 01.01.2016</t>
  </si>
  <si>
    <t>Счет 60</t>
  </si>
  <si>
    <t>Счет 08</t>
  </si>
  <si>
    <t>Членские взносы</t>
  </si>
  <si>
    <t>прочие расходы</t>
  </si>
  <si>
    <t>Счет 18</t>
  </si>
  <si>
    <t>Приложение 1</t>
  </si>
  <si>
    <t xml:space="preserve">к постановлению Министерства финансов 
Республики Беларусь </t>
  </si>
  <si>
    <t xml:space="preserve">    31.10.2011 № 111</t>
  </si>
  <si>
    <t>БУХГАЛТЕРСКИЙ БАЛАНС</t>
  </si>
  <si>
    <t>на</t>
  </si>
  <si>
    <t>20__ года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</si>
  <si>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</si>
  <si>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</si>
  <si>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</si>
  <si>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</si>
  <si>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</si>
  <si>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</si>
  <si>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</si>
  <si>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</si>
  <si>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</si>
  <si>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</si>
  <si>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</si>
  <si>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Код строки</t>
  </si>
  <si>
    <t>На _______
20__ года</t>
  </si>
  <si>
    <t>На 31 декабря 20__ г.</t>
  </si>
  <si>
    <t xml:space="preserve">I. ДОЛГОСРОЧНЫЕ АКТИВЫ </t>
  </si>
  <si>
    <t>Основные средства</t>
  </si>
  <si>
    <t>Нематериальные активы</t>
  </si>
  <si>
    <t xml:space="preserve">Доходные вложения в материальные активы </t>
  </si>
  <si>
    <t>В том числе:</t>
  </si>
  <si>
    <t>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</si>
  <si>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</si>
  <si>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</si>
  <si>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Вложения в долгосрочные активы</t>
  </si>
  <si>
    <t>Долгосрочные финансовые вложения</t>
  </si>
  <si>
    <t>Отложенные налоговые активы</t>
  </si>
  <si>
    <t>Долгосрочная дебиторская задолженность</t>
  </si>
  <si>
    <t>Прочие долгосрочные активы</t>
  </si>
  <si>
    <t>ИТОГО по разделу I</t>
  </si>
  <si>
    <t>II. КРАТКОСРОЧНЫЕ АКТИВЫ</t>
  </si>
  <si>
    <t>Запасы</t>
  </si>
  <si>
    <t>материалы</t>
  </si>
  <si>
    <t>животные на выращивании и откорме</t>
  </si>
  <si>
    <t>незавершенное производство</t>
  </si>
  <si>
    <t>готовая продукция и товары</t>
  </si>
  <si>
    <t>товары отгруженные</t>
  </si>
  <si>
    <t>прочие запасы</t>
  </si>
  <si>
    <t>Долгосрочные активы, предназначенные для реализации</t>
  </si>
  <si>
    <t xml:space="preserve">Расходы будущих периодов 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</si>
  <si>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</si>
  <si>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</si>
  <si>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Краткосрочные финансовые вложения</t>
  </si>
  <si>
    <t>Денежные средства и их эквиваленты</t>
  </si>
  <si>
    <t xml:space="preserve">Прочие краткосрочные активы </t>
  </si>
  <si>
    <t>ИТОГО по разделу II</t>
  </si>
  <si>
    <t>БАЛАНС</t>
  </si>
  <si>
    <t>Собственный капитал и обязательства</t>
  </si>
  <si>
    <t>III. СОБСТВЕННЫЙ КАПИТАЛ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</si>
  <si>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</si>
  <si>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</si>
  <si>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</si>
  <si>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</si>
  <si>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</si>
  <si>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 xml:space="preserve">Нераспределенная прибыль (непокрытый убыток) </t>
  </si>
  <si>
    <t xml:space="preserve">Чистая прибыль (убыток) отчетного периода </t>
  </si>
  <si>
    <t>Целевое финансирование</t>
  </si>
  <si>
    <t>ИТОГО по разделу III</t>
  </si>
  <si>
    <t>IV. ДОЛГОСРОЧНЫЕ ОБЯЗАТЕЛЬСТВА</t>
  </si>
  <si>
    <t>Долгосрочные кредиты и займы</t>
  </si>
  <si>
    <t>Долгосрочные обязательства по лизинговым платежам</t>
  </si>
  <si>
    <t>Отложенные налоговые обязательства</t>
  </si>
  <si>
    <t>Доходы будущих периодов</t>
  </si>
  <si>
    <t>Резервы предстоящих платежей</t>
  </si>
  <si>
    <t>Прочие долгосрочные обязательства</t>
  </si>
  <si>
    <t>ИТОГО по разделу IV</t>
  </si>
  <si>
    <t>V. КРАТКОСРОЧНЫЕ ОБЯЗАТЕЛЬСТВА</t>
  </si>
  <si>
    <t>Краткосрочные кредиты и займы</t>
  </si>
  <si>
    <t>Краткосрочная часть долгосрочных обязательств</t>
  </si>
  <si>
    <t>Краткосрочная кредиторская задолженность</t>
  </si>
  <si>
    <t>поставщикам, подрядчикам, исполнителям</t>
  </si>
  <si>
    <t>по авансам полученным</t>
  </si>
  <si>
    <t>по налогам и сборам</t>
  </si>
  <si>
    <t xml:space="preserve">по социальному страхованию и обеспечению </t>
  </si>
  <si>
    <t>по оплате труда</t>
  </si>
  <si>
    <t xml:space="preserve">по лизинговым платежам </t>
  </si>
  <si>
    <t>собственнику имущества (учредителям, участникам)</t>
  </si>
  <si>
    <t>прочим кредиторам</t>
  </si>
  <si>
    <t>Обязательства, предназначенные для реализации</t>
  </si>
  <si>
    <t>Прочие краткосрочные обязательства</t>
  </si>
  <si>
    <t>ИТОГО по разделу V</t>
  </si>
  <si>
    <t xml:space="preserve">Руководитель </t>
  </si>
  <si>
    <t>(подпись)</t>
  </si>
  <si>
    <t>(инициалы, фамилия)</t>
  </si>
  <si>
    <t>Главный бухгалтер</t>
  </si>
  <si>
    <t>расходы на целевые мероприятия</t>
  </si>
  <si>
    <t>Счет 73</t>
  </si>
  <si>
    <t>Счет 71</t>
  </si>
  <si>
    <t>выплаты из фонда помощи</t>
  </si>
  <si>
    <t>Статьи расходов по счету 26</t>
  </si>
  <si>
    <t>Счет 97</t>
  </si>
  <si>
    <t>ИТОГО по дебету счета 26</t>
  </si>
  <si>
    <t>-</t>
  </si>
  <si>
    <t>х</t>
  </si>
  <si>
    <t>К-т</t>
  </si>
  <si>
    <t>Кредит счета 76-1</t>
  </si>
  <si>
    <t>Итого по кредиту     76-1</t>
  </si>
  <si>
    <t xml:space="preserve">Счет 86 </t>
  </si>
  <si>
    <t>Кредит счета 26</t>
  </si>
  <si>
    <t xml:space="preserve">По коллект. договорам, тарифным согл. </t>
  </si>
  <si>
    <t xml:space="preserve">за </t>
  </si>
  <si>
    <t>ОБОРОТЫ на конец периода</t>
  </si>
  <si>
    <t>обучение профсоюзных кадров и актива</t>
  </si>
  <si>
    <t>туристско-экскурсион-ная деятельность</t>
  </si>
  <si>
    <t>спортивная работа</t>
  </si>
  <si>
    <t>культурно-массовая работа</t>
  </si>
  <si>
    <t>информацион-ная работа     (в т.ч. подписка)</t>
  </si>
  <si>
    <t>организацион-ные расходы</t>
  </si>
  <si>
    <t>заработная плата штатным работникам</t>
  </si>
  <si>
    <t>вознаграж-дение профсоюзно-му активу</t>
  </si>
  <si>
    <t>обязательные отчисления     (в ФСЗН и Белгосстрах)</t>
  </si>
  <si>
    <t>Фонд помощи, 20%                   (счет 86 субсчет ___)</t>
  </si>
  <si>
    <t>Другие статьи, не включенные в фонды, 70%                                          (счет 86 субсчет ___)</t>
  </si>
  <si>
    <t>Резервный фонд, 10%                                     (счет 86 субсчет ___)</t>
  </si>
  <si>
    <t>__________________                                           (счет 86 субсчет ___)</t>
  </si>
  <si>
    <t>****в таблице цифры контрольные!!!!!</t>
  </si>
  <si>
    <t>на начало года стоят формулы!!!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</si>
</sst>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d/mm/yy;@"/>
    <numFmt numFmtId="182" formatCode="mmm/yyyy"/>
    <numFmt numFmtId="183" formatCode="_-* #,##0_р_._-;\-* #,##0_р_._-;_-* &quot;-&quot;??_р_._-;_-@_-"/>
    <numFmt numFmtId="184" formatCode="_(#,##0_);\(#,##0\);_(* &quot;-&quot;??_);_(@_)"/>
    <numFmt numFmtId="185" formatCode="[$-F800]dddd\,\ mmmm\ dd\,\ yyyy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b/>
      <sz val="10"/>
      <name val="Trajan Pro"/>
      <family val="1"/>
    </font>
    <font>
      <sz val="10"/>
      <name val="Trajan Pro"/>
      <family val="1"/>
    </font>
    <font>
      <b/>
      <sz val="10"/>
      <name val="Tahom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 Cyr"/>
      <family val="0"/>
    </font>
    <font>
      <sz val="10"/>
      <color indexed="8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 Cyr"/>
      <family val="0"/>
    </font>
    <font>
      <sz val="10"/>
      <color theme="1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" borderId="2" applyNumberFormat="0" applyAlignment="0" applyProtection="0"/>
    <xf numFmtId="0" fontId="4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0" borderId="7" applyNumberFormat="0" applyAlignment="0" applyProtection="0"/>
    <xf numFmtId="0" fontId="6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4" borderId="0" applyNumberFormat="0" applyBorder="0" applyAlignment="0" applyProtection="0"/>
  </cellStyleXfs>
  <cellXfs count="33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1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horizontal="center" vertical="center"/>
    </xf>
    <xf numFmtId="181" fontId="0" fillId="0" borderId="11" xfId="0" applyNumberForma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12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3" fontId="0" fillId="0" borderId="11" xfId="0" applyNumberFormat="1" applyBorder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0" fillId="0" borderId="11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3" fontId="0" fillId="25" borderId="10" xfId="0" applyNumberFormat="1" applyFill="1" applyBorder="1" applyAlignment="1">
      <alignment/>
    </xf>
    <xf numFmtId="3" fontId="0" fillId="25" borderId="11" xfId="0" applyNumberFormat="1" applyFill="1" applyBorder="1" applyAlignment="1">
      <alignment/>
    </xf>
    <xf numFmtId="3" fontId="0" fillId="25" borderId="11" xfId="0" applyNumberFormat="1" applyFill="1" applyBorder="1" applyAlignment="1">
      <alignment horizontal="center" vertical="center"/>
    </xf>
    <xf numFmtId="3" fontId="0" fillId="25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/>
      <protection locked="0"/>
    </xf>
    <xf numFmtId="49" fontId="9" fillId="7" borderId="0" xfId="0" applyNumberFormat="1" applyFont="1" applyFill="1" applyBorder="1" applyAlignment="1" applyProtection="1">
      <alignment horizontal="left" vertical="center"/>
      <protection locked="0"/>
    </xf>
    <xf numFmtId="0" fontId="7" fillId="7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 indent="3"/>
      <protection locked="0"/>
    </xf>
    <xf numFmtId="0" fontId="11" fillId="2" borderId="0" xfId="0" applyFont="1" applyFill="1" applyBorder="1" applyAlignment="1" applyProtection="1">
      <alignment horizontal="right" vertical="center" indent="6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14" fontId="7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left" vertical="center" wrapText="1" indent="2"/>
      <protection locked="0"/>
    </xf>
    <xf numFmtId="49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2" fillId="2" borderId="11" xfId="0" applyFont="1" applyFill="1" applyBorder="1" applyAlignment="1" applyProtection="1" quotePrefix="1">
      <alignment horizontal="center" vertical="center" wrapText="1"/>
      <protection locked="0"/>
    </xf>
    <xf numFmtId="0" fontId="0" fillId="7" borderId="0" xfId="0" applyFill="1" applyBorder="1" applyAlignment="1" applyProtection="1">
      <alignment horizontal="left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183" fontId="7" fillId="2" borderId="11" xfId="58" applyNumberFormat="1" applyFont="1" applyFill="1" applyBorder="1" applyAlignment="1" applyProtection="1">
      <alignment horizontal="center" vertical="center" shrinkToFit="1"/>
      <protection locked="0"/>
    </xf>
    <xf numFmtId="184" fontId="7" fillId="2" borderId="11" xfId="58" applyNumberFormat="1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184" fontId="7" fillId="2" borderId="15" xfId="58" applyNumberFormat="1" applyFont="1" applyFill="1" applyBorder="1" applyAlignment="1" applyProtection="1">
      <alignment horizontal="center" vertical="center" shrinkToFit="1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184" fontId="7" fillId="2" borderId="10" xfId="58" applyNumberFormat="1" applyFont="1" applyFill="1" applyBorder="1" applyAlignment="1" applyProtection="1">
      <alignment horizontal="center" vertical="center" shrinkToFit="1"/>
      <protection locked="0"/>
    </xf>
    <xf numFmtId="184" fontId="7" fillId="2" borderId="11" xfId="58" applyNumberFormat="1" applyFont="1" applyFill="1" applyBorder="1" applyAlignment="1" applyProtection="1">
      <alignment horizontal="center" vertical="center" shrinkToFit="1"/>
      <protection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184" fontId="13" fillId="2" borderId="11" xfId="58" applyNumberFormat="1" applyFont="1" applyFill="1" applyBorder="1" applyAlignment="1" applyProtection="1">
      <alignment horizontal="center" vertical="center" shrinkToFit="1"/>
      <protection/>
    </xf>
    <xf numFmtId="41" fontId="13" fillId="2" borderId="11" xfId="58" applyNumberFormat="1" applyFont="1" applyFill="1" applyBorder="1" applyAlignment="1" applyProtection="1">
      <alignment horizontal="center" vertical="center" shrinkToFit="1"/>
      <protection locked="0"/>
    </xf>
    <xf numFmtId="184" fontId="7" fillId="2" borderId="15" xfId="58" applyNumberFormat="1" applyFont="1" applyFill="1" applyBorder="1" applyAlignment="1" applyProtection="1">
      <alignment horizontal="center" vertical="center" shrinkToFit="1"/>
      <protection/>
    </xf>
    <xf numFmtId="0" fontId="14" fillId="2" borderId="16" xfId="0" applyFont="1" applyFill="1" applyBorder="1" applyAlignment="1" applyProtection="1">
      <alignment horizontal="left" vertical="center"/>
      <protection locked="0"/>
    </xf>
    <xf numFmtId="184" fontId="7" fillId="2" borderId="16" xfId="58" applyNumberFormat="1" applyFont="1" applyFill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184" fontId="7" fillId="2" borderId="13" xfId="58" applyNumberFormat="1" applyFont="1" applyFill="1" applyBorder="1" applyAlignment="1" applyProtection="1">
      <alignment horizontal="center" vertical="center" shrinkToFit="1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183" fontId="13" fillId="2" borderId="11" xfId="58" applyNumberFormat="1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184" fontId="7" fillId="2" borderId="17" xfId="58" applyNumberFormat="1" applyFont="1" applyFill="1" applyBorder="1" applyAlignment="1" applyProtection="1">
      <alignment horizontal="center" vertical="center" shrinkToFit="1"/>
      <protection/>
    </xf>
    <xf numFmtId="0" fontId="14" fillId="2" borderId="18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 quotePrefix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185" fontId="7" fillId="2" borderId="0" xfId="0" applyNumberFormat="1" applyFont="1" applyFill="1" applyBorder="1" applyAlignment="1" applyProtection="1">
      <alignment horizontal="left" vertical="center"/>
      <protection locked="0"/>
    </xf>
    <xf numFmtId="185" fontId="11" fillId="2" borderId="0" xfId="0" applyNumberFormat="1" applyFont="1" applyFill="1" applyBorder="1" applyAlignment="1" applyProtection="1">
      <alignment horizontal="left" vertical="center"/>
      <protection locked="0"/>
    </xf>
    <xf numFmtId="0" fontId="11" fillId="7" borderId="0" xfId="0" applyFont="1" applyFill="1" applyBorder="1" applyAlignment="1" applyProtection="1">
      <alignment horizontal="left" vertical="center"/>
      <protection locked="0"/>
    </xf>
    <xf numFmtId="0" fontId="15" fillId="7" borderId="0" xfId="0" applyFont="1" applyFill="1" applyBorder="1" applyAlignment="1" applyProtection="1">
      <alignment horizontal="left" vertical="center"/>
      <protection locked="0"/>
    </xf>
    <xf numFmtId="3" fontId="0" fillId="26" borderId="10" xfId="0" applyNumberFormat="1" applyFill="1" applyBorder="1" applyAlignment="1">
      <alignment/>
    </xf>
    <xf numFmtId="3" fontId="0" fillId="26" borderId="11" xfId="0" applyNumberFormat="1" applyFill="1" applyBorder="1" applyAlignment="1">
      <alignment/>
    </xf>
    <xf numFmtId="3" fontId="0" fillId="26" borderId="11" xfId="0" applyNumberFormat="1" applyFill="1" applyBorder="1" applyAlignment="1">
      <alignment horizontal="center" vertical="center"/>
    </xf>
    <xf numFmtId="3" fontId="0" fillId="26" borderId="14" xfId="0" applyNumberFormat="1" applyFill="1" applyBorder="1" applyAlignment="1">
      <alignment horizontal="center" vertical="center"/>
    </xf>
    <xf numFmtId="3" fontId="0" fillId="26" borderId="13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0" fillId="27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 wrapText="1"/>
    </xf>
    <xf numFmtId="3" fontId="0" fillId="0" borderId="22" xfId="0" applyNumberForma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3" fontId="0" fillId="0" borderId="25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 horizontal="left" vertical="center"/>
    </xf>
    <xf numFmtId="3" fontId="1" fillId="0" borderId="29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0" fillId="27" borderId="11" xfId="0" applyNumberFormat="1" applyFill="1" applyBorder="1" applyAlignment="1">
      <alignment horizontal="center" vertical="center"/>
    </xf>
    <xf numFmtId="3" fontId="0" fillId="27" borderId="14" xfId="0" applyNumberFormat="1" applyFill="1" applyBorder="1" applyAlignment="1">
      <alignment horizontal="center" vertical="center"/>
    </xf>
    <xf numFmtId="3" fontId="0" fillId="27" borderId="13" xfId="0" applyNumberFormat="1" applyFill="1" applyBorder="1" applyAlignment="1">
      <alignment horizontal="center" vertical="center"/>
    </xf>
    <xf numFmtId="3" fontId="0" fillId="27" borderId="11" xfId="0" applyNumberFormat="1" applyFont="1" applyFill="1" applyBorder="1" applyAlignment="1">
      <alignment horizontal="center" vertical="center" wrapText="1"/>
    </xf>
    <xf numFmtId="3" fontId="2" fillId="27" borderId="14" xfId="0" applyNumberFormat="1" applyFont="1" applyFill="1" applyBorder="1" applyAlignment="1">
      <alignment horizontal="center" vertical="center"/>
    </xf>
    <xf numFmtId="0" fontId="52" fillId="0" borderId="32" xfId="0" applyFont="1" applyBorder="1" applyAlignment="1">
      <alignment horizontal="center" vertical="center" wrapText="1"/>
    </xf>
    <xf numFmtId="3" fontId="52" fillId="0" borderId="33" xfId="0" applyNumberFormat="1" applyFont="1" applyFill="1" applyBorder="1" applyAlignment="1">
      <alignment horizontal="center" vertical="center" wrapText="1"/>
    </xf>
    <xf numFmtId="3" fontId="52" fillId="0" borderId="32" xfId="0" applyNumberFormat="1" applyFont="1" applyFill="1" applyBorder="1" applyAlignment="1">
      <alignment horizontal="center" vertical="center" wrapText="1"/>
    </xf>
    <xf numFmtId="0" fontId="52" fillId="28" borderId="32" xfId="0" applyFont="1" applyFill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2" xfId="0" applyFont="1" applyBorder="1" applyAlignment="1">
      <alignment horizontal="center"/>
    </xf>
    <xf numFmtId="0" fontId="52" fillId="0" borderId="32" xfId="0" applyFont="1" applyBorder="1" applyAlignment="1">
      <alignment/>
    </xf>
    <xf numFmtId="0" fontId="0" fillId="0" borderId="34" xfId="0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52" fillId="29" borderId="10" xfId="0" applyNumberFormat="1" applyFont="1" applyFill="1" applyBorder="1" applyAlignment="1">
      <alignment horizontal="center" vertical="center" wrapText="1"/>
    </xf>
    <xf numFmtId="3" fontId="1" fillId="30" borderId="10" xfId="0" applyNumberFormat="1" applyFont="1" applyFill="1" applyBorder="1" applyAlignment="1">
      <alignment horizontal="center" vertical="center" wrapText="1"/>
    </xf>
    <xf numFmtId="3" fontId="0" fillId="28" borderId="10" xfId="0" applyNumberFormat="1" applyFill="1" applyBorder="1" applyAlignment="1">
      <alignment/>
    </xf>
    <xf numFmtId="3" fontId="0" fillId="0" borderId="18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27" borderId="10" xfId="0" applyNumberFormat="1" applyFill="1" applyBorder="1" applyAlignment="1">
      <alignment horizontal="center"/>
    </xf>
    <xf numFmtId="3" fontId="0" fillId="26" borderId="35" xfId="0" applyNumberFormat="1" applyFill="1" applyBorder="1" applyAlignment="1">
      <alignment horizontal="center" vertical="center" wrapText="1"/>
    </xf>
    <xf numFmtId="3" fontId="0" fillId="26" borderId="11" xfId="0" applyNumberFormat="1" applyFill="1" applyBorder="1" applyAlignment="1">
      <alignment horizont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26" borderId="36" xfId="0" applyNumberForma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54" fillId="7" borderId="0" xfId="0" applyFont="1" applyFill="1" applyBorder="1" applyAlignment="1" applyProtection="1">
      <alignment horizontal="left" vertical="center"/>
      <protection locked="0"/>
    </xf>
    <xf numFmtId="3" fontId="53" fillId="0" borderId="13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3" fontId="53" fillId="27" borderId="10" xfId="0" applyNumberFormat="1" applyFont="1" applyFill="1" applyBorder="1" applyAlignment="1">
      <alignment/>
    </xf>
    <xf numFmtId="3" fontId="53" fillId="25" borderId="10" xfId="0" applyNumberFormat="1" applyFont="1" applyFill="1" applyBorder="1" applyAlignment="1">
      <alignment/>
    </xf>
    <xf numFmtId="3" fontId="53" fillId="26" borderId="10" xfId="0" applyNumberFormat="1" applyFont="1" applyFill="1" applyBorder="1" applyAlignment="1">
      <alignment/>
    </xf>
    <xf numFmtId="3" fontId="53" fillId="0" borderId="10" xfId="0" applyNumberFormat="1" applyFont="1" applyBorder="1" applyAlignment="1">
      <alignment horizontal="center" vertical="center" wrapText="1"/>
    </xf>
    <xf numFmtId="3" fontId="53" fillId="27" borderId="10" xfId="0" applyNumberFormat="1" applyFont="1" applyFill="1" applyBorder="1" applyAlignment="1">
      <alignment horizontal="center" vertical="center" wrapText="1"/>
    </xf>
    <xf numFmtId="3" fontId="52" fillId="30" borderId="10" xfId="0" applyNumberFormat="1" applyFont="1" applyFill="1" applyBorder="1" applyAlignment="1">
      <alignment horizontal="center" vertical="center" wrapText="1"/>
    </xf>
    <xf numFmtId="3" fontId="53" fillId="0" borderId="13" xfId="0" applyNumberFormat="1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/>
    </xf>
    <xf numFmtId="3" fontId="53" fillId="0" borderId="11" xfId="0" applyNumberFormat="1" applyFont="1" applyFill="1" applyBorder="1" applyAlignment="1">
      <alignment/>
    </xf>
    <xf numFmtId="3" fontId="53" fillId="0" borderId="11" xfId="0" applyNumberFormat="1" applyFont="1" applyFill="1" applyBorder="1" applyAlignment="1">
      <alignment horizontal="center" vertical="center"/>
    </xf>
    <xf numFmtId="3" fontId="53" fillId="25" borderId="11" xfId="0" applyNumberFormat="1" applyFont="1" applyFill="1" applyBorder="1" applyAlignment="1">
      <alignment horizontal="center" vertical="center"/>
    </xf>
    <xf numFmtId="3" fontId="53" fillId="26" borderId="11" xfId="0" applyNumberFormat="1" applyFont="1" applyFill="1" applyBorder="1" applyAlignment="1">
      <alignment horizontal="center" vertical="center"/>
    </xf>
    <xf numFmtId="3" fontId="53" fillId="27" borderId="11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5" fillId="28" borderId="19" xfId="0" applyFont="1" applyFill="1" applyBorder="1" applyAlignment="1">
      <alignment horizontal="center" vertical="center" wrapText="1"/>
    </xf>
    <xf numFmtId="0" fontId="55" fillId="28" borderId="14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8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52" fillId="0" borderId="49" xfId="0" applyFont="1" applyBorder="1" applyAlignment="1">
      <alignment horizontal="left" vertical="center" wrapText="1"/>
    </xf>
    <xf numFmtId="0" fontId="52" fillId="0" borderId="50" xfId="0" applyFont="1" applyBorder="1" applyAlignment="1">
      <alignment horizontal="left" vertical="center" wrapText="1"/>
    </xf>
    <xf numFmtId="0" fontId="0" fillId="0" borderId="5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26" borderId="11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35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0" fillId="0" borderId="19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19" xfId="0" applyNumberFormat="1" applyBorder="1" applyAlignment="1">
      <alignment horizontal="center"/>
    </xf>
    <xf numFmtId="3" fontId="0" fillId="0" borderId="11" xfId="0" applyNumberForma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53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17" fillId="2" borderId="18" xfId="0" applyFont="1" applyFill="1" applyBorder="1" applyAlignment="1" applyProtection="1" quotePrefix="1">
      <alignment horizontal="center" vertical="center"/>
      <protection locked="0"/>
    </xf>
    <xf numFmtId="0" fontId="17" fillId="2" borderId="0" xfId="0" applyFont="1" applyFill="1" applyBorder="1" applyAlignment="1" applyProtection="1" quotePrefix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6" fillId="2" borderId="12" xfId="0" applyFont="1" applyFill="1" applyBorder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0" fontId="7" fillId="2" borderId="17" xfId="0" applyFont="1" applyFill="1" applyBorder="1" applyAlignment="1" applyProtection="1" quotePrefix="1">
      <alignment horizontal="left" vertical="center" wrapText="1"/>
      <protection locked="0"/>
    </xf>
    <xf numFmtId="0" fontId="7" fillId="2" borderId="18" xfId="0" applyFont="1" applyFill="1" applyBorder="1" applyAlignment="1" applyProtection="1" quotePrefix="1">
      <alignment horizontal="left" vertical="center" wrapText="1"/>
      <protection locked="0"/>
    </xf>
    <xf numFmtId="0" fontId="7" fillId="2" borderId="16" xfId="0" applyFont="1" applyFill="1" applyBorder="1" applyAlignment="1" applyProtection="1" quotePrefix="1">
      <alignment horizontal="left" vertical="center" wrapText="1"/>
      <protection locked="0"/>
    </xf>
    <xf numFmtId="0" fontId="13" fillId="2" borderId="17" xfId="0" applyFont="1" applyFill="1" applyBorder="1" applyAlignment="1" applyProtection="1" quotePrefix="1">
      <alignment horizontal="left" vertical="center" wrapText="1"/>
      <protection locked="0"/>
    </xf>
    <xf numFmtId="0" fontId="13" fillId="2" borderId="18" xfId="0" applyFont="1" applyFill="1" applyBorder="1" applyAlignment="1" applyProtection="1" quotePrefix="1">
      <alignment horizontal="left" vertical="center" wrapText="1"/>
      <protection locked="0"/>
    </xf>
    <xf numFmtId="0" fontId="13" fillId="2" borderId="16" xfId="0" applyFont="1" applyFill="1" applyBorder="1" applyAlignment="1" applyProtection="1" quotePrefix="1">
      <alignment horizontal="left" vertical="center" wrapText="1"/>
      <protection locked="0"/>
    </xf>
    <xf numFmtId="0" fontId="13" fillId="2" borderId="19" xfId="0" applyFont="1" applyFill="1" applyBorder="1" applyAlignment="1" applyProtection="1" quotePrefix="1">
      <alignment horizontal="left" vertical="center" wrapText="1"/>
      <protection locked="0"/>
    </xf>
    <xf numFmtId="0" fontId="13" fillId="2" borderId="35" xfId="0" applyFont="1" applyFill="1" applyBorder="1" applyAlignment="1" applyProtection="1" quotePrefix="1">
      <alignment horizontal="left" vertical="center" wrapText="1"/>
      <protection locked="0"/>
    </xf>
    <xf numFmtId="0" fontId="13" fillId="2" borderId="14" xfId="0" applyFont="1" applyFill="1" applyBorder="1" applyAlignment="1" applyProtection="1" quotePrefix="1">
      <alignment horizontal="left" vertical="center" wrapText="1"/>
      <protection locked="0"/>
    </xf>
    <xf numFmtId="0" fontId="7" fillId="2" borderId="17" xfId="0" applyFont="1" applyFill="1" applyBorder="1" applyAlignment="1" applyProtection="1" quotePrefix="1">
      <alignment horizontal="left" vertical="center" wrapText="1" indent="1"/>
      <protection locked="0"/>
    </xf>
    <xf numFmtId="0" fontId="7" fillId="2" borderId="18" xfId="0" applyFont="1" applyFill="1" applyBorder="1" applyAlignment="1" applyProtection="1" quotePrefix="1">
      <alignment horizontal="left" vertical="center" wrapText="1" indent="1"/>
      <protection locked="0"/>
    </xf>
    <xf numFmtId="0" fontId="7" fillId="2" borderId="16" xfId="0" applyFont="1" applyFill="1" applyBorder="1" applyAlignment="1" applyProtection="1" quotePrefix="1">
      <alignment horizontal="left" vertical="center" wrapText="1" indent="1"/>
      <protection locked="0"/>
    </xf>
    <xf numFmtId="184" fontId="7" fillId="2" borderId="15" xfId="58" applyNumberFormat="1" applyFont="1" applyFill="1" applyBorder="1" applyAlignment="1" applyProtection="1">
      <alignment horizontal="center" vertical="center" shrinkToFit="1"/>
      <protection locked="0"/>
    </xf>
    <xf numFmtId="184" fontId="7" fillId="2" borderId="10" xfId="58" applyNumberFormat="1" applyFont="1" applyFill="1" applyBorder="1" applyAlignment="1" applyProtection="1">
      <alignment horizontal="center" vertical="center" shrinkToFit="1"/>
      <protection locked="0"/>
    </xf>
    <xf numFmtId="0" fontId="7" fillId="2" borderId="46" xfId="0" applyFont="1" applyFill="1" applyBorder="1" applyAlignment="1" applyProtection="1" quotePrefix="1">
      <alignment horizontal="left" vertical="center" wrapText="1" indent="1"/>
      <protection locked="0"/>
    </xf>
    <xf numFmtId="0" fontId="7" fillId="2" borderId="12" xfId="0" applyFont="1" applyFill="1" applyBorder="1" applyAlignment="1" applyProtection="1" quotePrefix="1">
      <alignment horizontal="left" vertical="center" wrapText="1" indent="1"/>
      <protection locked="0"/>
    </xf>
    <xf numFmtId="0" fontId="7" fillId="2" borderId="13" xfId="0" applyFont="1" applyFill="1" applyBorder="1" applyAlignment="1" applyProtection="1" quotePrefix="1">
      <alignment horizontal="left" vertical="center" wrapText="1" indent="1"/>
      <protection locked="0"/>
    </xf>
    <xf numFmtId="0" fontId="7" fillId="2" borderId="57" xfId="0" applyFont="1" applyFill="1" applyBorder="1" applyAlignment="1" applyProtection="1" quotePrefix="1">
      <alignment horizontal="left" vertical="center" wrapText="1" indent="1"/>
      <protection locked="0"/>
    </xf>
    <xf numFmtId="0" fontId="7" fillId="2" borderId="0" xfId="0" applyFont="1" applyFill="1" applyBorder="1" applyAlignment="1" applyProtection="1" quotePrefix="1">
      <alignment horizontal="left" vertical="center" wrapText="1" indent="1"/>
      <protection locked="0"/>
    </xf>
    <xf numFmtId="0" fontId="7" fillId="2" borderId="36" xfId="0" applyFont="1" applyFill="1" applyBorder="1" applyAlignment="1" applyProtection="1" quotePrefix="1">
      <alignment horizontal="left" vertical="center" wrapText="1" indent="1"/>
      <protection locked="0"/>
    </xf>
    <xf numFmtId="0" fontId="7" fillId="2" borderId="19" xfId="0" applyFont="1" applyFill="1" applyBorder="1" applyAlignment="1" applyProtection="1" quotePrefix="1">
      <alignment horizontal="left" vertical="center" wrapText="1"/>
      <protection locked="0"/>
    </xf>
    <xf numFmtId="0" fontId="7" fillId="2" borderId="35" xfId="0" applyFont="1" applyFill="1" applyBorder="1" applyAlignment="1" applyProtection="1" quotePrefix="1">
      <alignment horizontal="left" vertical="center" wrapText="1"/>
      <protection locked="0"/>
    </xf>
    <xf numFmtId="0" fontId="7" fillId="2" borderId="14" xfId="0" applyFont="1" applyFill="1" applyBorder="1" applyAlignment="1" applyProtection="1" quotePrefix="1">
      <alignment horizontal="left" vertical="center" wrapText="1"/>
      <protection locked="0"/>
    </xf>
    <xf numFmtId="0" fontId="7" fillId="2" borderId="57" xfId="0" applyFont="1" applyFill="1" applyBorder="1" applyAlignment="1" applyProtection="1" quotePrefix="1">
      <alignment horizontal="left" vertical="center" wrapText="1"/>
      <protection locked="0"/>
    </xf>
    <xf numFmtId="0" fontId="7" fillId="2" borderId="0" xfId="0" applyFont="1" applyFill="1" applyBorder="1" applyAlignment="1" applyProtection="1" quotePrefix="1">
      <alignment horizontal="left" vertical="center" wrapText="1"/>
      <protection locked="0"/>
    </xf>
    <xf numFmtId="0" fontId="7" fillId="2" borderId="36" xfId="0" applyFont="1" applyFill="1" applyBorder="1" applyAlignment="1" applyProtection="1" quotePrefix="1">
      <alignment horizontal="left" vertical="center" wrapText="1"/>
      <protection locked="0"/>
    </xf>
    <xf numFmtId="0" fontId="12" fillId="2" borderId="19" xfId="0" applyFont="1" applyFill="1" applyBorder="1" applyAlignment="1" applyProtection="1" quotePrefix="1">
      <alignment horizontal="center" vertical="center"/>
      <protection locked="0"/>
    </xf>
    <xf numFmtId="0" fontId="12" fillId="2" borderId="35" xfId="0" applyFont="1" applyFill="1" applyBorder="1" applyAlignment="1" applyProtection="1" quotePrefix="1">
      <alignment horizontal="center" vertical="center"/>
      <protection locked="0"/>
    </xf>
    <xf numFmtId="0" fontId="12" fillId="2" borderId="14" xfId="0" applyFont="1" applyFill="1" applyBorder="1" applyAlignment="1" applyProtection="1" quotePrefix="1">
      <alignment horizontal="center"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 locked="0"/>
    </xf>
    <xf numFmtId="0" fontId="13" fillId="2" borderId="35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 quotePrefix="1">
      <alignment vertical="center" wrapText="1"/>
      <protection locked="0"/>
    </xf>
    <xf numFmtId="0" fontId="7" fillId="2" borderId="12" xfId="0" applyFont="1" applyFill="1" applyBorder="1" applyAlignment="1" applyProtection="1" quotePrefix="1">
      <alignment vertical="center" wrapText="1"/>
      <protection locked="0"/>
    </xf>
    <xf numFmtId="0" fontId="7" fillId="2" borderId="13" xfId="0" applyFont="1" applyFill="1" applyBorder="1" applyAlignment="1" applyProtection="1" quotePrefix="1">
      <alignment vertical="center" wrapText="1"/>
      <protection locked="0"/>
    </xf>
    <xf numFmtId="0" fontId="7" fillId="2" borderId="19" xfId="0" applyFont="1" applyFill="1" applyBorder="1" applyAlignment="1" applyProtection="1">
      <alignment horizontal="left" vertical="center" wrapText="1" indent="2"/>
      <protection locked="0"/>
    </xf>
    <xf numFmtId="0" fontId="7" fillId="2" borderId="35" xfId="0" applyFont="1" applyFill="1" applyBorder="1" applyAlignment="1" applyProtection="1">
      <alignment horizontal="left" vertical="center" wrapText="1" indent="2"/>
      <protection locked="0"/>
    </xf>
    <xf numFmtId="0" fontId="7" fillId="2" borderId="14" xfId="0" applyFont="1" applyFill="1" applyBorder="1" applyAlignment="1" applyProtection="1">
      <alignment horizontal="left" vertical="center" wrapText="1" indent="2"/>
      <protection locked="0"/>
    </xf>
    <xf numFmtId="0" fontId="7" fillId="2" borderId="19" xfId="0" applyFont="1" applyFill="1" applyBorder="1" applyAlignment="1" applyProtection="1">
      <alignment horizontal="left" vertical="center" wrapText="1"/>
      <protection locked="0"/>
    </xf>
    <xf numFmtId="0" fontId="7" fillId="2" borderId="35" xfId="0" applyFont="1" applyFill="1" applyBorder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7" fillId="2" borderId="17" xfId="0" applyFont="1" applyFill="1" applyBorder="1" applyAlignment="1" applyProtection="1">
      <alignment horizontal="left" vertical="center" wrapText="1"/>
      <protection locked="0"/>
    </xf>
    <xf numFmtId="0" fontId="7" fillId="2" borderId="18" xfId="0" applyFont="1" applyFill="1" applyBorder="1" applyAlignment="1" applyProtection="1">
      <alignment horizontal="left" vertical="center" wrapText="1"/>
      <protection locked="0"/>
    </xf>
    <xf numFmtId="0" fontId="7" fillId="2" borderId="16" xfId="0" applyFont="1" applyFill="1" applyBorder="1" applyAlignment="1" applyProtection="1">
      <alignment horizontal="left" vertical="center" wrapText="1"/>
      <protection locked="0"/>
    </xf>
    <xf numFmtId="0" fontId="7" fillId="2" borderId="46" xfId="0" applyFont="1" applyFill="1" applyBorder="1" applyAlignment="1" applyProtection="1" quotePrefix="1">
      <alignment horizontal="left" vertical="center" wrapText="1" indent="2"/>
      <protection locked="0"/>
    </xf>
    <xf numFmtId="0" fontId="7" fillId="2" borderId="12" xfId="0" applyFont="1" applyFill="1" applyBorder="1" applyAlignment="1" applyProtection="1" quotePrefix="1">
      <alignment horizontal="left" vertical="center" wrapText="1" indent="2"/>
      <protection locked="0"/>
    </xf>
    <xf numFmtId="0" fontId="7" fillId="2" borderId="13" xfId="0" applyFont="1" applyFill="1" applyBorder="1" applyAlignment="1" applyProtection="1" quotePrefix="1">
      <alignment horizontal="left" vertical="center" wrapText="1" indent="2"/>
      <protection locked="0"/>
    </xf>
    <xf numFmtId="0" fontId="7" fillId="2" borderId="19" xfId="0" applyFont="1" applyFill="1" applyBorder="1" applyAlignment="1" applyProtection="1" quotePrefix="1">
      <alignment horizontal="left" vertical="center" wrapText="1" indent="2"/>
      <protection locked="0"/>
    </xf>
    <xf numFmtId="0" fontId="7" fillId="2" borderId="35" xfId="0" applyFont="1" applyFill="1" applyBorder="1" applyAlignment="1" applyProtection="1" quotePrefix="1">
      <alignment horizontal="left" vertical="center" wrapText="1" indent="2"/>
      <protection locked="0"/>
    </xf>
    <xf numFmtId="0" fontId="7" fillId="2" borderId="14" xfId="0" applyFont="1" applyFill="1" applyBorder="1" applyAlignment="1" applyProtection="1" quotePrefix="1">
      <alignment horizontal="left" vertical="center" wrapText="1" indent="2"/>
      <protection locked="0"/>
    </xf>
    <xf numFmtId="0" fontId="7" fillId="2" borderId="11" xfId="0" applyFont="1" applyFill="1" applyBorder="1" applyAlignment="1" applyProtection="1">
      <alignment horizontal="left" vertical="center" wrapText="1" indent="2"/>
      <protection locked="0"/>
    </xf>
    <xf numFmtId="0" fontId="12" fillId="2" borderId="11" xfId="0" applyFont="1" applyFill="1" applyBorder="1" applyAlignment="1" applyProtection="1" quotePrefix="1">
      <alignment horizontal="center" vertical="center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2" fillId="2" borderId="35" xfId="0" applyFont="1" applyFill="1" applyBorder="1" applyAlignment="1" applyProtection="1">
      <alignment horizontal="center" vertical="center" wrapText="1"/>
      <protection locked="0"/>
    </xf>
    <xf numFmtId="0" fontId="12" fillId="2" borderId="14" xfId="0" applyFont="1" applyFill="1" applyBorder="1" applyAlignment="1" applyProtection="1">
      <alignment horizontal="center" vertical="center" wrapText="1"/>
      <protection locked="0"/>
    </xf>
    <xf numFmtId="0" fontId="13" fillId="2" borderId="19" xfId="0" applyFont="1" applyFill="1" applyBorder="1" applyAlignment="1" applyProtection="1">
      <alignment horizontal="left" vertical="center" wrapText="1"/>
      <protection locked="0"/>
    </xf>
    <xf numFmtId="0" fontId="13" fillId="2" borderId="35" xfId="0" applyFont="1" applyFill="1" applyBorder="1" applyAlignment="1" applyProtection="1">
      <alignment horizontal="left" vertical="center" wrapText="1"/>
      <protection locked="0"/>
    </xf>
    <xf numFmtId="0" fontId="13" fillId="2" borderId="14" xfId="0" applyFont="1" applyFill="1" applyBorder="1" applyAlignment="1" applyProtection="1">
      <alignment horizontal="left" vertical="center" wrapText="1"/>
      <protection locked="0"/>
    </xf>
    <xf numFmtId="0" fontId="7" fillId="2" borderId="19" xfId="0" applyFont="1" applyFill="1" applyBorder="1" applyAlignment="1" applyProtection="1">
      <alignment horizontal="left"/>
      <protection locked="0"/>
    </xf>
    <xf numFmtId="0" fontId="7" fillId="2" borderId="35" xfId="0" applyFont="1" applyFill="1" applyBorder="1" applyAlignment="1" applyProtection="1">
      <alignment horizontal="left"/>
      <protection locked="0"/>
    </xf>
    <xf numFmtId="0" fontId="7" fillId="2" borderId="19" xfId="0" applyNumberFormat="1" applyFont="1" applyFill="1" applyBorder="1" applyAlignment="1" applyProtection="1">
      <alignment horizontal="left"/>
      <protection locked="0"/>
    </xf>
    <xf numFmtId="0" fontId="7" fillId="2" borderId="35" xfId="0" applyNumberFormat="1" applyFont="1" applyFill="1" applyBorder="1" applyAlignment="1" applyProtection="1">
      <alignment horizontal="left"/>
      <protection locked="0"/>
    </xf>
    <xf numFmtId="0" fontId="7" fillId="2" borderId="14" xfId="0" applyNumberFormat="1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right" vertical="top" wrapText="1"/>
      <protection locked="0"/>
    </xf>
    <xf numFmtId="0" fontId="8" fillId="2" borderId="0" xfId="0" applyFont="1" applyFill="1" applyBorder="1" applyAlignment="1" applyProtection="1" quotePrefix="1">
      <alignment horizontal="right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3"/>
  <sheetViews>
    <sheetView tabSelected="1" view="pageBreakPreview" zoomScale="93" zoomScaleSheetLayoutView="93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17" sqref="C17"/>
    </sheetView>
  </sheetViews>
  <sheetFormatPr defaultColWidth="9.140625" defaultRowHeight="12.75"/>
  <cols>
    <col min="1" max="1" width="4.00390625" style="0" customWidth="1"/>
    <col min="2" max="2" width="10.28125" style="0" customWidth="1"/>
    <col min="3" max="3" width="43.28125" style="33" customWidth="1"/>
    <col min="4" max="4" width="15.28125" style="24" customWidth="1"/>
    <col min="5" max="5" width="12.28125" style="24" customWidth="1"/>
    <col min="6" max="10" width="11.7109375" style="24" customWidth="1"/>
    <col min="11" max="16" width="11.7109375" style="0" customWidth="1"/>
    <col min="17" max="28" width="10.28125" style="0" customWidth="1"/>
    <col min="29" max="48" width="11.7109375" style="0" customWidth="1"/>
    <col min="49" max="53" width="10.7109375" style="0" customWidth="1"/>
    <col min="54" max="69" width="11.7109375" style="0" customWidth="1"/>
    <col min="70" max="70" width="10.7109375" style="0" customWidth="1"/>
  </cols>
  <sheetData>
    <row r="1" spans="1:70" ht="12.75">
      <c r="A1" s="152" t="s">
        <v>23</v>
      </c>
      <c r="B1" s="152"/>
      <c r="C1" s="153"/>
      <c r="D1" s="15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01"/>
    </row>
    <row r="2" spans="1:70" ht="12.75">
      <c r="A2" s="152" t="s">
        <v>137</v>
      </c>
      <c r="B2" s="220"/>
      <c r="C2" s="220"/>
      <c r="D2" s="153" t="s">
        <v>24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01"/>
    </row>
    <row r="3" spans="1:70" ht="13.5" thickBot="1">
      <c r="A3" s="14"/>
      <c r="B3" s="43"/>
      <c r="C3" s="43"/>
      <c r="D3" s="33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01"/>
    </row>
    <row r="4" spans="1:70" ht="12.75" customHeight="1">
      <c r="A4" s="231" t="s">
        <v>14</v>
      </c>
      <c r="B4" s="225" t="s">
        <v>15</v>
      </c>
      <c r="C4" s="228" t="s">
        <v>6</v>
      </c>
      <c r="D4" s="249" t="s">
        <v>16</v>
      </c>
      <c r="E4" s="223" t="s">
        <v>19</v>
      </c>
      <c r="F4" s="198"/>
      <c r="G4" s="198" t="s">
        <v>20</v>
      </c>
      <c r="H4" s="198"/>
      <c r="I4" s="198" t="s">
        <v>29</v>
      </c>
      <c r="J4" s="198"/>
      <c r="K4" s="198" t="s">
        <v>25</v>
      </c>
      <c r="L4" s="198"/>
      <c r="M4" s="198" t="s">
        <v>26</v>
      </c>
      <c r="N4" s="198"/>
      <c r="O4" s="198" t="s">
        <v>32</v>
      </c>
      <c r="P4" s="198"/>
      <c r="Q4" s="204" t="s">
        <v>126</v>
      </c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8" t="s">
        <v>128</v>
      </c>
      <c r="AD4" s="206" t="s">
        <v>135</v>
      </c>
      <c r="AE4" s="198" t="s">
        <v>0</v>
      </c>
      <c r="AF4" s="198"/>
      <c r="AG4" s="198" t="s">
        <v>1</v>
      </c>
      <c r="AH4" s="198"/>
      <c r="AI4" s="198" t="s">
        <v>28</v>
      </c>
      <c r="AJ4" s="198"/>
      <c r="AK4" s="198" t="s">
        <v>2</v>
      </c>
      <c r="AL4" s="198"/>
      <c r="AM4" s="198" t="s">
        <v>3</v>
      </c>
      <c r="AN4" s="198"/>
      <c r="AO4" s="198" t="s">
        <v>4</v>
      </c>
      <c r="AP4" s="198"/>
      <c r="AQ4" s="197" t="s">
        <v>124</v>
      </c>
      <c r="AR4" s="198"/>
      <c r="AS4" s="197" t="s">
        <v>123</v>
      </c>
      <c r="AT4" s="198"/>
      <c r="AU4" s="206" t="s">
        <v>21</v>
      </c>
      <c r="AV4" s="210"/>
      <c r="AW4" s="200" t="s">
        <v>12</v>
      </c>
      <c r="AX4" s="192" t="s">
        <v>132</v>
      </c>
      <c r="AY4" s="193"/>
      <c r="AZ4" s="193"/>
      <c r="BA4" s="208" t="s">
        <v>133</v>
      </c>
      <c r="BB4" s="217" t="s">
        <v>5</v>
      </c>
      <c r="BC4" s="198"/>
      <c r="BD4" s="197" t="s">
        <v>127</v>
      </c>
      <c r="BE4" s="198"/>
      <c r="BF4" s="200"/>
      <c r="BG4" s="201"/>
      <c r="BH4" s="204" t="s">
        <v>134</v>
      </c>
      <c r="BI4" s="215"/>
      <c r="BJ4" s="215"/>
      <c r="BK4" s="215"/>
      <c r="BL4" s="215"/>
      <c r="BM4" s="215"/>
      <c r="BN4" s="215"/>
      <c r="BO4" s="216"/>
      <c r="BP4" s="210" t="s">
        <v>22</v>
      </c>
      <c r="BQ4" s="211"/>
      <c r="BR4" s="102"/>
    </row>
    <row r="5" spans="1:70" ht="65.25" customHeight="1">
      <c r="A5" s="232"/>
      <c r="B5" s="226"/>
      <c r="C5" s="229"/>
      <c r="D5" s="250"/>
      <c r="E5" s="224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09" t="s">
        <v>125</v>
      </c>
      <c r="R5" s="109" t="s">
        <v>139</v>
      </c>
      <c r="S5" s="109" t="s">
        <v>140</v>
      </c>
      <c r="T5" s="109" t="s">
        <v>141</v>
      </c>
      <c r="U5" s="109" t="s">
        <v>142</v>
      </c>
      <c r="V5" s="109" t="s">
        <v>143</v>
      </c>
      <c r="W5" s="109" t="s">
        <v>144</v>
      </c>
      <c r="X5" s="109" t="s">
        <v>122</v>
      </c>
      <c r="Y5" s="109" t="s">
        <v>145</v>
      </c>
      <c r="Z5" s="109" t="s">
        <v>146</v>
      </c>
      <c r="AA5" s="109" t="s">
        <v>147</v>
      </c>
      <c r="AB5" s="110" t="s">
        <v>31</v>
      </c>
      <c r="AC5" s="209"/>
      <c r="AD5" s="207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207"/>
      <c r="AV5" s="207"/>
      <c r="AW5" s="202"/>
      <c r="AX5" s="135" t="s">
        <v>30</v>
      </c>
      <c r="AY5" s="135" t="s">
        <v>136</v>
      </c>
      <c r="AZ5" s="136"/>
      <c r="BA5" s="209"/>
      <c r="BB5" s="218"/>
      <c r="BC5" s="199"/>
      <c r="BD5" s="199"/>
      <c r="BE5" s="199"/>
      <c r="BF5" s="202"/>
      <c r="BG5" s="203"/>
      <c r="BH5" s="219" t="s">
        <v>148</v>
      </c>
      <c r="BI5" s="219"/>
      <c r="BJ5" s="219" t="s">
        <v>149</v>
      </c>
      <c r="BK5" s="219"/>
      <c r="BL5" s="219" t="s">
        <v>150</v>
      </c>
      <c r="BM5" s="219"/>
      <c r="BN5" s="213" t="s">
        <v>151</v>
      </c>
      <c r="BO5" s="214"/>
      <c r="BP5" s="207"/>
      <c r="BQ5" s="212"/>
      <c r="BR5" s="102"/>
    </row>
    <row r="6" spans="1:70" ht="13.5" thickBot="1">
      <c r="A6" s="233"/>
      <c r="B6" s="227"/>
      <c r="C6" s="230"/>
      <c r="D6" s="251"/>
      <c r="E6" s="171" t="s">
        <v>7</v>
      </c>
      <c r="F6" s="172" t="s">
        <v>8</v>
      </c>
      <c r="G6" s="172" t="s">
        <v>7</v>
      </c>
      <c r="H6" s="172" t="s">
        <v>8</v>
      </c>
      <c r="I6" s="172" t="s">
        <v>7</v>
      </c>
      <c r="J6" s="172" t="s">
        <v>8</v>
      </c>
      <c r="K6" s="172" t="s">
        <v>7</v>
      </c>
      <c r="L6" s="172" t="s">
        <v>8</v>
      </c>
      <c r="M6" s="172" t="s">
        <v>7</v>
      </c>
      <c r="N6" s="172" t="s">
        <v>8</v>
      </c>
      <c r="O6" s="172" t="s">
        <v>7</v>
      </c>
      <c r="P6" s="172" t="s">
        <v>8</v>
      </c>
      <c r="Q6" s="246" t="s">
        <v>7</v>
      </c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8"/>
      <c r="AD6" s="172" t="s">
        <v>8</v>
      </c>
      <c r="AE6" s="172" t="s">
        <v>7</v>
      </c>
      <c r="AF6" s="172" t="s">
        <v>8</v>
      </c>
      <c r="AG6" s="172" t="s">
        <v>7</v>
      </c>
      <c r="AH6" s="172" t="s">
        <v>8</v>
      </c>
      <c r="AI6" s="172" t="s">
        <v>7</v>
      </c>
      <c r="AJ6" s="172" t="s">
        <v>8</v>
      </c>
      <c r="AK6" s="172" t="s">
        <v>7</v>
      </c>
      <c r="AL6" s="172" t="s">
        <v>8</v>
      </c>
      <c r="AM6" s="172" t="s">
        <v>7</v>
      </c>
      <c r="AN6" s="172" t="s">
        <v>8</v>
      </c>
      <c r="AO6" s="172" t="s">
        <v>7</v>
      </c>
      <c r="AP6" s="172" t="s">
        <v>8</v>
      </c>
      <c r="AQ6" s="172" t="s">
        <v>7</v>
      </c>
      <c r="AR6" s="172" t="s">
        <v>8</v>
      </c>
      <c r="AS6" s="172" t="s">
        <v>7</v>
      </c>
      <c r="AT6" s="172" t="s">
        <v>8</v>
      </c>
      <c r="AU6" s="132" t="s">
        <v>7</v>
      </c>
      <c r="AV6" s="132" t="s">
        <v>8</v>
      </c>
      <c r="AW6" s="133" t="s">
        <v>7</v>
      </c>
      <c r="AX6" s="194" t="s">
        <v>8</v>
      </c>
      <c r="AY6" s="195"/>
      <c r="AZ6" s="195"/>
      <c r="BA6" s="196"/>
      <c r="BB6" s="170" t="s">
        <v>7</v>
      </c>
      <c r="BC6" s="172" t="s">
        <v>8</v>
      </c>
      <c r="BD6" s="172" t="s">
        <v>7</v>
      </c>
      <c r="BE6" s="172" t="s">
        <v>8</v>
      </c>
      <c r="BF6" s="172" t="s">
        <v>7</v>
      </c>
      <c r="BG6" s="172" t="s">
        <v>8</v>
      </c>
      <c r="BH6" s="172" t="s">
        <v>7</v>
      </c>
      <c r="BI6" s="172" t="s">
        <v>8</v>
      </c>
      <c r="BJ6" s="172" t="s">
        <v>7</v>
      </c>
      <c r="BK6" s="172" t="s">
        <v>8</v>
      </c>
      <c r="BL6" s="172" t="s">
        <v>7</v>
      </c>
      <c r="BM6" s="172" t="s">
        <v>8</v>
      </c>
      <c r="BN6" s="173" t="s">
        <v>7</v>
      </c>
      <c r="BO6" s="172" t="s">
        <v>8</v>
      </c>
      <c r="BP6" s="172" t="s">
        <v>7</v>
      </c>
      <c r="BQ6" s="174" t="s">
        <v>8</v>
      </c>
      <c r="BR6" s="103"/>
    </row>
    <row r="7" spans="1:70" ht="29.25" customHeight="1" thickBot="1">
      <c r="A7" s="221" t="s">
        <v>27</v>
      </c>
      <c r="B7" s="222"/>
      <c r="C7" s="222"/>
      <c r="D7" s="134"/>
      <c r="E7" s="143">
        <v>1500</v>
      </c>
      <c r="F7" s="144" t="s">
        <v>130</v>
      </c>
      <c r="G7" s="144" t="s">
        <v>130</v>
      </c>
      <c r="H7" s="144">
        <v>300</v>
      </c>
      <c r="I7" s="144">
        <v>0</v>
      </c>
      <c r="J7" s="144" t="s">
        <v>130</v>
      </c>
      <c r="K7" s="144">
        <v>385</v>
      </c>
      <c r="L7" s="144" t="s">
        <v>130</v>
      </c>
      <c r="M7" s="144">
        <v>50</v>
      </c>
      <c r="N7" s="144" t="s">
        <v>130</v>
      </c>
      <c r="O7" s="144">
        <f>20</f>
        <v>20</v>
      </c>
      <c r="P7" s="142" t="s">
        <v>130</v>
      </c>
      <c r="Q7" s="145" t="s">
        <v>130</v>
      </c>
      <c r="R7" s="145" t="s">
        <v>130</v>
      </c>
      <c r="S7" s="145" t="s">
        <v>130</v>
      </c>
      <c r="T7" s="145" t="s">
        <v>130</v>
      </c>
      <c r="U7" s="145" t="s">
        <v>130</v>
      </c>
      <c r="V7" s="145" t="s">
        <v>130</v>
      </c>
      <c r="W7" s="145" t="s">
        <v>130</v>
      </c>
      <c r="X7" s="145" t="s">
        <v>130</v>
      </c>
      <c r="Y7" s="145" t="s">
        <v>130</v>
      </c>
      <c r="Z7" s="145" t="s">
        <v>130</v>
      </c>
      <c r="AA7" s="145" t="s">
        <v>130</v>
      </c>
      <c r="AB7" s="145" t="s">
        <v>130</v>
      </c>
      <c r="AC7" s="145" t="s">
        <v>130</v>
      </c>
      <c r="AD7" s="145" t="s">
        <v>130</v>
      </c>
      <c r="AE7" s="142">
        <v>0</v>
      </c>
      <c r="AF7" s="142" t="s">
        <v>130</v>
      </c>
      <c r="AG7" s="142">
        <v>515</v>
      </c>
      <c r="AH7" s="142" t="s">
        <v>130</v>
      </c>
      <c r="AI7" s="142">
        <v>0</v>
      </c>
      <c r="AJ7" s="142">
        <v>170</v>
      </c>
      <c r="AK7" s="142">
        <v>0</v>
      </c>
      <c r="AL7" s="142">
        <v>130</v>
      </c>
      <c r="AM7" s="142">
        <v>0</v>
      </c>
      <c r="AN7" s="142">
        <v>350</v>
      </c>
      <c r="AO7" s="142">
        <v>0</v>
      </c>
      <c r="AP7" s="142">
        <v>1000</v>
      </c>
      <c r="AQ7" s="142">
        <v>0</v>
      </c>
      <c r="AR7" s="142">
        <v>0</v>
      </c>
      <c r="AS7" s="142">
        <v>0</v>
      </c>
      <c r="AT7" s="142">
        <v>0</v>
      </c>
      <c r="AU7" s="142">
        <v>0</v>
      </c>
      <c r="AV7" s="142">
        <v>5</v>
      </c>
      <c r="AW7" s="142">
        <v>0</v>
      </c>
      <c r="AX7" s="142" t="s">
        <v>129</v>
      </c>
      <c r="AY7" s="142" t="s">
        <v>129</v>
      </c>
      <c r="AZ7" s="142" t="s">
        <v>129</v>
      </c>
      <c r="BA7" s="142">
        <v>0</v>
      </c>
      <c r="BB7" s="146">
        <v>0</v>
      </c>
      <c r="BC7" s="142">
        <v>0</v>
      </c>
      <c r="BD7" s="142">
        <v>0</v>
      </c>
      <c r="BE7" s="142"/>
      <c r="BF7" s="142"/>
      <c r="BG7" s="142"/>
      <c r="BH7" s="147"/>
      <c r="BI7" s="148">
        <v>0</v>
      </c>
      <c r="BJ7" s="147"/>
      <c r="BK7" s="148">
        <v>0</v>
      </c>
      <c r="BL7" s="147"/>
      <c r="BM7" s="149">
        <v>515</v>
      </c>
      <c r="BN7" s="147"/>
      <c r="BO7" s="149">
        <v>0</v>
      </c>
      <c r="BP7" s="147"/>
      <c r="BQ7" s="150"/>
      <c r="BR7" s="103"/>
    </row>
    <row r="8" spans="1:70" ht="21.75" customHeight="1">
      <c r="A8" s="117">
        <v>1</v>
      </c>
      <c r="B8" s="112"/>
      <c r="C8" s="31"/>
      <c r="D8" s="125"/>
      <c r="E8" s="176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8"/>
      <c r="R8" s="178"/>
      <c r="S8" s="178"/>
      <c r="T8" s="178"/>
      <c r="U8" s="178"/>
      <c r="V8" s="178"/>
      <c r="W8" s="178"/>
      <c r="X8" s="178"/>
      <c r="Y8" s="178">
        <f>AP8</f>
        <v>2000</v>
      </c>
      <c r="Z8" s="178"/>
      <c r="AA8" s="178">
        <f>AN8+AV8-20</f>
        <v>689</v>
      </c>
      <c r="AB8" s="178"/>
      <c r="AC8" s="155">
        <f>Q8+R8+S8+T8+U8+V8+W8+X8+Y8+Z8+AA8+AB8</f>
        <v>2689</v>
      </c>
      <c r="AD8" s="177">
        <v>2689</v>
      </c>
      <c r="AE8" s="177"/>
      <c r="AF8" s="177"/>
      <c r="AG8" s="179">
        <v>100000</v>
      </c>
      <c r="AH8" s="177"/>
      <c r="AI8" s="177"/>
      <c r="AJ8" s="177"/>
      <c r="AK8" s="180"/>
      <c r="AL8" s="179">
        <f>ROUND(AP8*13/100,0)</f>
        <v>260</v>
      </c>
      <c r="AM8" s="177"/>
      <c r="AN8" s="179">
        <f>ROUND(AP8*35/100,0)</f>
        <v>700</v>
      </c>
      <c r="AO8" s="177">
        <v>300</v>
      </c>
      <c r="AP8" s="179">
        <v>2000</v>
      </c>
      <c r="AQ8" s="179"/>
      <c r="AR8" s="179"/>
      <c r="AS8" s="177"/>
      <c r="AT8" s="177"/>
      <c r="AU8" s="181"/>
      <c r="AV8" s="179">
        <f>ROUND(AP8*0.47/100,0)</f>
        <v>9</v>
      </c>
      <c r="AW8" s="180"/>
      <c r="AX8" s="178"/>
      <c r="AY8" s="178"/>
      <c r="AZ8" s="182">
        <v>20</v>
      </c>
      <c r="BA8" s="183">
        <f>AX8+AY8+AZ8</f>
        <v>20</v>
      </c>
      <c r="BB8" s="176"/>
      <c r="BC8" s="177"/>
      <c r="BD8" s="177"/>
      <c r="BE8" s="177"/>
      <c r="BF8" s="177"/>
      <c r="BG8" s="177"/>
      <c r="BH8" s="179"/>
      <c r="BI8" s="179">
        <f>ROUND(AG8*20/100,0)</f>
        <v>20000</v>
      </c>
      <c r="BJ8" s="179">
        <v>2689</v>
      </c>
      <c r="BK8" s="179">
        <f>ROUND(AG8*70/100,0)</f>
        <v>70000</v>
      </c>
      <c r="BL8" s="177"/>
      <c r="BM8" s="179">
        <f>ROUND(AG8*10/100,0)</f>
        <v>10000</v>
      </c>
      <c r="BN8" s="157"/>
      <c r="BO8" s="44"/>
      <c r="BP8" s="2"/>
      <c r="BQ8" s="2"/>
      <c r="BR8" s="103"/>
    </row>
    <row r="9" spans="1:70" s="6" customFormat="1" ht="22.5" customHeight="1">
      <c r="A9" s="118">
        <v>2</v>
      </c>
      <c r="B9" s="11"/>
      <c r="C9" s="31"/>
      <c r="D9" s="119"/>
      <c r="E9" s="184"/>
      <c r="F9" s="185"/>
      <c r="G9" s="185"/>
      <c r="H9" s="185"/>
      <c r="I9" s="185"/>
      <c r="J9" s="185"/>
      <c r="K9" s="186"/>
      <c r="L9" s="186"/>
      <c r="M9" s="186"/>
      <c r="N9" s="186"/>
      <c r="O9" s="186"/>
      <c r="P9" s="186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55">
        <f aca="true" t="shared" si="0" ref="AC9:AC46">Q9+R9+S9+T9+U9+V9+W9+X9+Y9+Z9+AA9+AB9</f>
        <v>0</v>
      </c>
      <c r="AD9" s="186"/>
      <c r="AE9" s="186"/>
      <c r="AF9" s="186"/>
      <c r="AG9" s="179"/>
      <c r="AH9" s="187"/>
      <c r="AI9" s="186"/>
      <c r="AJ9" s="187"/>
      <c r="AK9" s="180"/>
      <c r="AL9" s="179"/>
      <c r="AM9" s="177"/>
      <c r="AN9" s="179"/>
      <c r="AO9" s="177"/>
      <c r="AP9" s="179"/>
      <c r="AQ9" s="179"/>
      <c r="AR9" s="179"/>
      <c r="AS9" s="186"/>
      <c r="AT9" s="186"/>
      <c r="AU9" s="188"/>
      <c r="AV9" s="189"/>
      <c r="AW9" s="190"/>
      <c r="AX9" s="191"/>
      <c r="AY9" s="191"/>
      <c r="AZ9" s="191"/>
      <c r="BA9" s="183">
        <f aca="true" t="shared" si="1" ref="BA9:BA35">AX9+AY9+AZ9</f>
        <v>0</v>
      </c>
      <c r="BB9" s="185"/>
      <c r="BC9" s="186"/>
      <c r="BD9" s="186"/>
      <c r="BE9" s="186"/>
      <c r="BF9" s="186"/>
      <c r="BG9" s="186"/>
      <c r="BH9" s="180"/>
      <c r="BI9" s="180"/>
      <c r="BJ9" s="180"/>
      <c r="BK9" s="180"/>
      <c r="BL9" s="180"/>
      <c r="BM9" s="180"/>
      <c r="BN9" s="96"/>
      <c r="BO9" s="96"/>
      <c r="BP9" s="27"/>
      <c r="BQ9" s="27"/>
      <c r="BR9" s="104"/>
    </row>
    <row r="10" spans="1:70" s="6" customFormat="1" ht="22.5" customHeight="1">
      <c r="A10" s="120">
        <v>3</v>
      </c>
      <c r="B10" s="12"/>
      <c r="C10" s="32"/>
      <c r="D10" s="121"/>
      <c r="E10" s="39"/>
      <c r="F10" s="27"/>
      <c r="G10" s="27"/>
      <c r="H10" s="27"/>
      <c r="I10" s="27"/>
      <c r="J10" s="27"/>
      <c r="K10" s="8"/>
      <c r="L10" s="8"/>
      <c r="M10" s="8"/>
      <c r="N10" s="8"/>
      <c r="O10" s="8"/>
      <c r="P10" s="8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55">
        <f t="shared" si="0"/>
        <v>0</v>
      </c>
      <c r="AD10" s="8"/>
      <c r="AE10" s="8"/>
      <c r="AF10" s="8"/>
      <c r="AG10" s="44"/>
      <c r="AH10" s="8"/>
      <c r="AI10" s="8"/>
      <c r="AJ10" s="8"/>
      <c r="AK10" s="97"/>
      <c r="AL10" s="44"/>
      <c r="AM10" s="2"/>
      <c r="AN10" s="44"/>
      <c r="AO10" s="2"/>
      <c r="AP10" s="44"/>
      <c r="AQ10" s="44"/>
      <c r="AR10" s="44"/>
      <c r="AS10" s="8"/>
      <c r="AT10" s="8"/>
      <c r="AU10" s="22"/>
      <c r="AV10" s="46"/>
      <c r="AW10" s="99"/>
      <c r="AX10" s="138"/>
      <c r="AY10" s="138"/>
      <c r="AZ10" s="138"/>
      <c r="BA10" s="156">
        <f t="shared" si="1"/>
        <v>0</v>
      </c>
      <c r="BB10" s="19"/>
      <c r="BC10" s="8"/>
      <c r="BD10" s="8"/>
      <c r="BE10" s="8"/>
      <c r="BF10" s="8"/>
      <c r="BG10" s="8"/>
      <c r="BH10" s="97"/>
      <c r="BI10" s="96"/>
      <c r="BJ10" s="96"/>
      <c r="BK10" s="96"/>
      <c r="BL10" s="96"/>
      <c r="BM10" s="96"/>
      <c r="BN10" s="96"/>
      <c r="BO10" s="96"/>
      <c r="BP10" s="8"/>
      <c r="BQ10" s="8"/>
      <c r="BR10" s="105"/>
    </row>
    <row r="11" spans="1:70" s="6" customFormat="1" ht="22.5" customHeight="1">
      <c r="A11" s="120">
        <v>4</v>
      </c>
      <c r="B11" s="11"/>
      <c r="C11" s="31"/>
      <c r="D11" s="119"/>
      <c r="E11" s="113"/>
      <c r="F11" s="26"/>
      <c r="G11" s="26"/>
      <c r="H11" s="26"/>
      <c r="I11" s="26"/>
      <c r="J11" s="26"/>
      <c r="K11" s="7"/>
      <c r="L11" s="7"/>
      <c r="M11" s="7"/>
      <c r="N11" s="7"/>
      <c r="O11" s="7"/>
      <c r="P11" s="7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55">
        <f t="shared" si="0"/>
        <v>0</v>
      </c>
      <c r="AD11" s="7"/>
      <c r="AE11" s="7"/>
      <c r="AF11" s="7"/>
      <c r="AG11" s="44"/>
      <c r="AH11" s="8"/>
      <c r="AI11" s="7"/>
      <c r="AJ11" s="8"/>
      <c r="AK11" s="96"/>
      <c r="AL11" s="44"/>
      <c r="AM11" s="2"/>
      <c r="AN11" s="44"/>
      <c r="AO11" s="2"/>
      <c r="AP11" s="44"/>
      <c r="AQ11" s="44"/>
      <c r="AR11" s="44"/>
      <c r="AS11" s="7"/>
      <c r="AT11" s="7"/>
      <c r="AU11" s="23"/>
      <c r="AV11" s="47"/>
      <c r="AW11" s="100"/>
      <c r="AX11" s="139"/>
      <c r="AY11" s="139"/>
      <c r="AZ11" s="139"/>
      <c r="BA11" s="156">
        <f t="shared" si="1"/>
        <v>0</v>
      </c>
      <c r="BB11" s="18"/>
      <c r="BC11" s="7"/>
      <c r="BD11" s="7"/>
      <c r="BE11" s="7"/>
      <c r="BF11" s="7"/>
      <c r="BG11" s="7"/>
      <c r="BH11" s="96"/>
      <c r="BI11" s="96"/>
      <c r="BJ11" s="96"/>
      <c r="BK11" s="96"/>
      <c r="BL11" s="96"/>
      <c r="BM11" s="96"/>
      <c r="BN11" s="96"/>
      <c r="BO11" s="96"/>
      <c r="BP11" s="8"/>
      <c r="BQ11" s="8"/>
      <c r="BR11" s="105"/>
    </row>
    <row r="12" spans="1:70" s="6" customFormat="1" ht="22.5" customHeight="1">
      <c r="A12" s="120">
        <v>5</v>
      </c>
      <c r="B12" s="12"/>
      <c r="C12" s="32"/>
      <c r="D12" s="121"/>
      <c r="E12" s="39"/>
      <c r="F12" s="27"/>
      <c r="G12" s="27"/>
      <c r="H12" s="27"/>
      <c r="I12" s="27"/>
      <c r="J12" s="27"/>
      <c r="K12" s="8"/>
      <c r="L12" s="8"/>
      <c r="M12" s="8"/>
      <c r="N12" s="8"/>
      <c r="O12" s="8"/>
      <c r="P12" s="8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55">
        <f t="shared" si="0"/>
        <v>0</v>
      </c>
      <c r="AD12" s="8"/>
      <c r="AE12" s="8"/>
      <c r="AF12" s="8"/>
      <c r="AG12" s="44"/>
      <c r="AH12" s="8"/>
      <c r="AI12" s="8"/>
      <c r="AJ12" s="8"/>
      <c r="AK12" s="97"/>
      <c r="AL12" s="44"/>
      <c r="AM12" s="2"/>
      <c r="AN12" s="44"/>
      <c r="AO12" s="2"/>
      <c r="AP12" s="44"/>
      <c r="AQ12" s="44"/>
      <c r="AR12" s="44"/>
      <c r="AS12" s="8"/>
      <c r="AT12" s="8"/>
      <c r="AU12" s="22"/>
      <c r="AV12" s="46"/>
      <c r="AW12" s="99"/>
      <c r="AX12" s="138"/>
      <c r="AY12" s="138"/>
      <c r="AZ12" s="138"/>
      <c r="BA12" s="156">
        <f t="shared" si="1"/>
        <v>0</v>
      </c>
      <c r="BB12" s="19"/>
      <c r="BC12" s="8"/>
      <c r="BD12" s="8"/>
      <c r="BE12" s="8"/>
      <c r="BF12" s="8"/>
      <c r="BG12" s="8"/>
      <c r="BH12" s="97"/>
      <c r="BI12" s="96"/>
      <c r="BJ12" s="96"/>
      <c r="BK12" s="96"/>
      <c r="BL12" s="96"/>
      <c r="BM12" s="96"/>
      <c r="BN12" s="96"/>
      <c r="BO12" s="96"/>
      <c r="BP12" s="8"/>
      <c r="BQ12" s="8"/>
      <c r="BR12" s="105"/>
    </row>
    <row r="13" spans="1:70" s="6" customFormat="1" ht="22.5" customHeight="1">
      <c r="A13" s="120">
        <v>6</v>
      </c>
      <c r="B13" s="12"/>
      <c r="C13" s="32"/>
      <c r="D13" s="121"/>
      <c r="E13" s="39"/>
      <c r="F13" s="27"/>
      <c r="G13" s="27"/>
      <c r="H13" s="27"/>
      <c r="I13" s="27"/>
      <c r="J13" s="27"/>
      <c r="K13" s="8"/>
      <c r="L13" s="8"/>
      <c r="M13" s="8"/>
      <c r="N13" s="8"/>
      <c r="O13" s="8"/>
      <c r="P13" s="8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55">
        <f t="shared" si="0"/>
        <v>0</v>
      </c>
      <c r="AD13" s="8"/>
      <c r="AE13" s="8"/>
      <c r="AF13" s="8"/>
      <c r="AG13" s="44"/>
      <c r="AH13" s="8"/>
      <c r="AI13" s="8"/>
      <c r="AJ13" s="8"/>
      <c r="AK13" s="97"/>
      <c r="AL13" s="44"/>
      <c r="AM13" s="2"/>
      <c r="AN13" s="44"/>
      <c r="AO13" s="2"/>
      <c r="AP13" s="44"/>
      <c r="AQ13" s="44"/>
      <c r="AR13" s="44"/>
      <c r="AS13" s="8"/>
      <c r="AT13" s="8"/>
      <c r="AU13" s="22"/>
      <c r="AV13" s="46"/>
      <c r="AW13" s="99"/>
      <c r="AX13" s="138"/>
      <c r="AY13" s="138"/>
      <c r="AZ13" s="138"/>
      <c r="BA13" s="156">
        <f t="shared" si="1"/>
        <v>0</v>
      </c>
      <c r="BB13" s="19"/>
      <c r="BC13" s="8"/>
      <c r="BD13" s="8"/>
      <c r="BE13" s="8"/>
      <c r="BF13" s="8"/>
      <c r="BG13" s="8"/>
      <c r="BH13" s="97"/>
      <c r="BI13" s="96"/>
      <c r="BJ13" s="96"/>
      <c r="BK13" s="96"/>
      <c r="BL13" s="96"/>
      <c r="BM13" s="96"/>
      <c r="BN13" s="96"/>
      <c r="BO13" s="96"/>
      <c r="BP13" s="8"/>
      <c r="BQ13" s="8"/>
      <c r="BR13" s="105"/>
    </row>
    <row r="14" spans="1:70" s="6" customFormat="1" ht="22.5" customHeight="1">
      <c r="A14" s="120">
        <v>7</v>
      </c>
      <c r="B14" s="12"/>
      <c r="C14" s="32"/>
      <c r="D14" s="121"/>
      <c r="E14" s="39"/>
      <c r="F14" s="27"/>
      <c r="G14" s="27"/>
      <c r="H14" s="27"/>
      <c r="I14" s="27"/>
      <c r="J14" s="27"/>
      <c r="K14" s="8"/>
      <c r="L14" s="8"/>
      <c r="M14" s="8"/>
      <c r="N14" s="8"/>
      <c r="O14" s="8"/>
      <c r="P14" s="8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55">
        <f t="shared" si="0"/>
        <v>0</v>
      </c>
      <c r="AD14" s="8"/>
      <c r="AE14" s="8"/>
      <c r="AF14" s="36"/>
      <c r="AG14" s="44"/>
      <c r="AH14" s="8"/>
      <c r="AI14" s="8"/>
      <c r="AJ14" s="8"/>
      <c r="AK14" s="97"/>
      <c r="AL14" s="44"/>
      <c r="AM14" s="2"/>
      <c r="AN14" s="44"/>
      <c r="AO14" s="2"/>
      <c r="AP14" s="44"/>
      <c r="AQ14" s="44"/>
      <c r="AR14" s="44"/>
      <c r="AS14" s="8"/>
      <c r="AT14" s="8"/>
      <c r="AU14" s="22"/>
      <c r="AV14" s="46"/>
      <c r="AW14" s="99"/>
      <c r="AX14" s="138"/>
      <c r="AY14" s="138"/>
      <c r="AZ14" s="138"/>
      <c r="BA14" s="156">
        <f t="shared" si="1"/>
        <v>0</v>
      </c>
      <c r="BB14" s="19"/>
      <c r="BC14" s="8"/>
      <c r="BD14" s="8"/>
      <c r="BE14" s="8"/>
      <c r="BF14" s="8"/>
      <c r="BG14" s="8"/>
      <c r="BH14" s="97"/>
      <c r="BI14" s="96"/>
      <c r="BJ14" s="96"/>
      <c r="BK14" s="96"/>
      <c r="BL14" s="96"/>
      <c r="BM14" s="96"/>
      <c r="BN14" s="96"/>
      <c r="BO14" s="96"/>
      <c r="BP14" s="8"/>
      <c r="BQ14" s="8"/>
      <c r="BR14" s="105"/>
    </row>
    <row r="15" spans="1:70" s="6" customFormat="1" ht="22.5" customHeight="1">
      <c r="A15" s="120">
        <v>8</v>
      </c>
      <c r="B15" s="12"/>
      <c r="C15" s="32"/>
      <c r="D15" s="121"/>
      <c r="E15" s="39"/>
      <c r="F15" s="27"/>
      <c r="G15" s="27"/>
      <c r="H15" s="27"/>
      <c r="I15" s="27"/>
      <c r="J15" s="27"/>
      <c r="K15" s="8"/>
      <c r="L15" s="8"/>
      <c r="M15" s="8"/>
      <c r="N15" s="8"/>
      <c r="O15" s="7"/>
      <c r="P15" s="7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55">
        <f t="shared" si="0"/>
        <v>0</v>
      </c>
      <c r="AD15" s="7"/>
      <c r="AE15" s="7"/>
      <c r="AF15" s="36"/>
      <c r="AG15" s="44"/>
      <c r="AH15" s="8"/>
      <c r="AI15" s="8"/>
      <c r="AJ15" s="8"/>
      <c r="AK15" s="97"/>
      <c r="AL15" s="44"/>
      <c r="AM15" s="2"/>
      <c r="AN15" s="44"/>
      <c r="AO15" s="2"/>
      <c r="AP15" s="44"/>
      <c r="AQ15" s="44"/>
      <c r="AR15" s="44"/>
      <c r="AS15" s="8"/>
      <c r="AT15" s="8"/>
      <c r="AU15" s="22"/>
      <c r="AV15" s="46"/>
      <c r="AW15" s="99"/>
      <c r="AX15" s="138"/>
      <c r="AY15" s="138"/>
      <c r="AZ15" s="138"/>
      <c r="BA15" s="156">
        <f t="shared" si="1"/>
        <v>0</v>
      </c>
      <c r="BB15" s="19"/>
      <c r="BC15" s="8"/>
      <c r="BD15" s="8"/>
      <c r="BE15" s="8"/>
      <c r="BF15" s="8"/>
      <c r="BG15" s="8"/>
      <c r="BH15" s="97"/>
      <c r="BI15" s="96"/>
      <c r="BJ15" s="96"/>
      <c r="BK15" s="96"/>
      <c r="BL15" s="96"/>
      <c r="BM15" s="96"/>
      <c r="BN15" s="96"/>
      <c r="BO15" s="96"/>
      <c r="BP15" s="8"/>
      <c r="BQ15" s="8"/>
      <c r="BR15" s="105"/>
    </row>
    <row r="16" spans="1:70" s="6" customFormat="1" ht="22.5" customHeight="1">
      <c r="A16" s="120">
        <v>9</v>
      </c>
      <c r="B16" s="12"/>
      <c r="C16" s="32"/>
      <c r="D16" s="121"/>
      <c r="E16" s="39"/>
      <c r="F16" s="27"/>
      <c r="G16" s="27"/>
      <c r="H16" s="27"/>
      <c r="I16" s="27"/>
      <c r="J16" s="27"/>
      <c r="K16" s="8"/>
      <c r="L16" s="8"/>
      <c r="M16" s="8"/>
      <c r="N16" s="8"/>
      <c r="O16" s="7"/>
      <c r="P16" s="7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55">
        <f t="shared" si="0"/>
        <v>0</v>
      </c>
      <c r="AD16" s="7"/>
      <c r="AE16" s="7"/>
      <c r="AF16" s="27"/>
      <c r="AG16" s="44"/>
      <c r="AH16" s="8"/>
      <c r="AI16" s="8"/>
      <c r="AJ16" s="8"/>
      <c r="AK16" s="97"/>
      <c r="AL16" s="44"/>
      <c r="AM16" s="2"/>
      <c r="AN16" s="44"/>
      <c r="AO16" s="2"/>
      <c r="AP16" s="44"/>
      <c r="AQ16" s="44"/>
      <c r="AR16" s="44"/>
      <c r="AS16" s="8"/>
      <c r="AT16" s="8"/>
      <c r="AU16" s="22"/>
      <c r="AV16" s="46"/>
      <c r="AW16" s="99"/>
      <c r="AX16" s="138"/>
      <c r="AY16" s="138"/>
      <c r="AZ16" s="138"/>
      <c r="BA16" s="156">
        <f t="shared" si="1"/>
        <v>0</v>
      </c>
      <c r="BB16" s="19"/>
      <c r="BC16" s="8"/>
      <c r="BD16" s="8"/>
      <c r="BE16" s="8"/>
      <c r="BF16" s="8"/>
      <c r="BG16" s="8"/>
      <c r="BH16" s="97"/>
      <c r="BI16" s="96"/>
      <c r="BJ16" s="96"/>
      <c r="BK16" s="96"/>
      <c r="BL16" s="96"/>
      <c r="BM16" s="96"/>
      <c r="BN16" s="96"/>
      <c r="BO16" s="96"/>
      <c r="BP16" s="8"/>
      <c r="BQ16" s="8"/>
      <c r="BR16" s="105"/>
    </row>
    <row r="17" spans="1:70" s="6" customFormat="1" ht="22.5" customHeight="1">
      <c r="A17" s="120">
        <v>10</v>
      </c>
      <c r="B17" s="12"/>
      <c r="C17" s="32"/>
      <c r="D17" s="121"/>
      <c r="E17" s="39"/>
      <c r="F17" s="27"/>
      <c r="G17" s="27"/>
      <c r="H17" s="27"/>
      <c r="I17" s="27"/>
      <c r="J17" s="27"/>
      <c r="K17" s="8"/>
      <c r="L17" s="8"/>
      <c r="M17" s="8"/>
      <c r="N17" s="8"/>
      <c r="O17" s="8"/>
      <c r="P17" s="8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55">
        <f t="shared" si="0"/>
        <v>0</v>
      </c>
      <c r="AD17" s="8"/>
      <c r="AE17" s="8"/>
      <c r="AF17" s="27"/>
      <c r="AG17" s="44"/>
      <c r="AH17" s="8"/>
      <c r="AI17" s="8"/>
      <c r="AJ17" s="8"/>
      <c r="AK17" s="97"/>
      <c r="AL17" s="44"/>
      <c r="AM17" s="2"/>
      <c r="AN17" s="44"/>
      <c r="AO17" s="2"/>
      <c r="AP17" s="44"/>
      <c r="AQ17" s="44"/>
      <c r="AR17" s="44"/>
      <c r="AS17" s="8"/>
      <c r="AT17" s="8"/>
      <c r="AU17" s="22"/>
      <c r="AV17" s="46"/>
      <c r="AW17" s="99"/>
      <c r="AX17" s="138"/>
      <c r="AY17" s="138"/>
      <c r="AZ17" s="138"/>
      <c r="BA17" s="156">
        <f t="shared" si="1"/>
        <v>0</v>
      </c>
      <c r="BB17" s="19"/>
      <c r="BC17" s="8"/>
      <c r="BD17" s="8"/>
      <c r="BE17" s="8"/>
      <c r="BF17" s="8"/>
      <c r="BG17" s="8"/>
      <c r="BH17" s="97"/>
      <c r="BI17" s="96"/>
      <c r="BJ17" s="96"/>
      <c r="BK17" s="96"/>
      <c r="BL17" s="96"/>
      <c r="BM17" s="96"/>
      <c r="BN17" s="96"/>
      <c r="BO17" s="96"/>
      <c r="BP17" s="8"/>
      <c r="BQ17" s="8"/>
      <c r="BR17" s="105"/>
    </row>
    <row r="18" spans="1:70" s="16" customFormat="1" ht="22.5" customHeight="1">
      <c r="A18" s="118">
        <v>11</v>
      </c>
      <c r="B18" s="12"/>
      <c r="C18" s="32"/>
      <c r="D18" s="121"/>
      <c r="E18" s="39"/>
      <c r="F18" s="27"/>
      <c r="G18" s="27"/>
      <c r="H18" s="27"/>
      <c r="I18" s="27"/>
      <c r="J18" s="27"/>
      <c r="K18" s="8"/>
      <c r="L18" s="8"/>
      <c r="M18" s="8"/>
      <c r="N18" s="8"/>
      <c r="O18" s="8"/>
      <c r="P18" s="8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55">
        <f t="shared" si="0"/>
        <v>0</v>
      </c>
      <c r="AD18" s="8"/>
      <c r="AE18" s="8"/>
      <c r="AF18" s="27"/>
      <c r="AG18" s="44"/>
      <c r="AH18" s="8"/>
      <c r="AI18" s="8"/>
      <c r="AJ18" s="8"/>
      <c r="AK18" s="97"/>
      <c r="AL18" s="44"/>
      <c r="AM18" s="2"/>
      <c r="AN18" s="44"/>
      <c r="AO18" s="2"/>
      <c r="AP18" s="44"/>
      <c r="AQ18" s="44"/>
      <c r="AR18" s="44"/>
      <c r="AS18" s="8"/>
      <c r="AT18" s="8"/>
      <c r="AU18" s="22"/>
      <c r="AV18" s="46"/>
      <c r="AW18" s="99"/>
      <c r="AX18" s="138"/>
      <c r="AY18" s="138"/>
      <c r="AZ18" s="138"/>
      <c r="BA18" s="156">
        <f t="shared" si="1"/>
        <v>0</v>
      </c>
      <c r="BB18" s="19"/>
      <c r="BC18" s="8"/>
      <c r="BD18" s="8"/>
      <c r="BE18" s="8"/>
      <c r="BF18" s="8"/>
      <c r="BG18" s="8"/>
      <c r="BH18" s="97"/>
      <c r="BI18" s="96"/>
      <c r="BJ18" s="96"/>
      <c r="BK18" s="96"/>
      <c r="BL18" s="96"/>
      <c r="BM18" s="96"/>
      <c r="BN18" s="96"/>
      <c r="BO18" s="96"/>
      <c r="BP18" s="8"/>
      <c r="BQ18" s="8"/>
      <c r="BR18" s="105"/>
    </row>
    <row r="19" spans="1:70" s="6" customFormat="1" ht="22.5" customHeight="1">
      <c r="A19" s="120">
        <v>12</v>
      </c>
      <c r="B19" s="12"/>
      <c r="C19" s="32"/>
      <c r="D19" s="121"/>
      <c r="E19" s="39"/>
      <c r="F19" s="27"/>
      <c r="G19" s="27"/>
      <c r="H19" s="27"/>
      <c r="I19" s="27"/>
      <c r="J19" s="27"/>
      <c r="K19" s="8"/>
      <c r="L19" s="8"/>
      <c r="M19" s="8"/>
      <c r="N19" s="8"/>
      <c r="O19" s="8"/>
      <c r="P19" s="8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55">
        <f t="shared" si="0"/>
        <v>0</v>
      </c>
      <c r="AD19" s="8"/>
      <c r="AE19" s="8"/>
      <c r="AF19" s="27"/>
      <c r="AG19" s="44"/>
      <c r="AH19" s="8"/>
      <c r="AI19" s="8"/>
      <c r="AJ19" s="8"/>
      <c r="AK19" s="97"/>
      <c r="AL19" s="44"/>
      <c r="AM19" s="2"/>
      <c r="AN19" s="44"/>
      <c r="AO19" s="2"/>
      <c r="AP19" s="44"/>
      <c r="AQ19" s="44"/>
      <c r="AR19" s="44"/>
      <c r="AS19" s="8"/>
      <c r="AT19" s="8"/>
      <c r="AU19" s="22"/>
      <c r="AV19" s="46"/>
      <c r="AW19" s="98"/>
      <c r="AX19" s="137"/>
      <c r="AY19" s="137"/>
      <c r="AZ19" s="140"/>
      <c r="BA19" s="156">
        <f t="shared" si="1"/>
        <v>0</v>
      </c>
      <c r="BB19" s="19"/>
      <c r="BC19" s="8"/>
      <c r="BD19" s="8"/>
      <c r="BE19" s="8"/>
      <c r="BF19" s="8"/>
      <c r="BG19" s="8"/>
      <c r="BH19" s="97"/>
      <c r="BI19" s="96"/>
      <c r="BJ19" s="96"/>
      <c r="BK19" s="96"/>
      <c r="BL19" s="96"/>
      <c r="BM19" s="96"/>
      <c r="BN19" s="96"/>
      <c r="BO19" s="96"/>
      <c r="BP19" s="8"/>
      <c r="BQ19" s="8"/>
      <c r="BR19" s="105"/>
    </row>
    <row r="20" spans="1:70" s="6" customFormat="1" ht="22.5" customHeight="1">
      <c r="A20" s="120">
        <v>13</v>
      </c>
      <c r="B20" s="12"/>
      <c r="C20" s="32"/>
      <c r="D20" s="121"/>
      <c r="E20" s="39"/>
      <c r="F20" s="27"/>
      <c r="G20" s="27"/>
      <c r="H20" s="27"/>
      <c r="I20" s="27"/>
      <c r="J20" s="27"/>
      <c r="K20" s="8"/>
      <c r="L20" s="8"/>
      <c r="M20" s="8"/>
      <c r="N20" s="8"/>
      <c r="O20" s="8"/>
      <c r="P20" s="8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55">
        <f t="shared" si="0"/>
        <v>0</v>
      </c>
      <c r="AD20" s="8"/>
      <c r="AE20" s="8"/>
      <c r="AF20" s="36"/>
      <c r="AG20" s="44"/>
      <c r="AH20" s="8"/>
      <c r="AI20" s="8"/>
      <c r="AJ20" s="8"/>
      <c r="AK20" s="97"/>
      <c r="AL20" s="44"/>
      <c r="AM20" s="2"/>
      <c r="AN20" s="44"/>
      <c r="AO20" s="2"/>
      <c r="AP20" s="44"/>
      <c r="AQ20" s="44"/>
      <c r="AR20" s="44"/>
      <c r="AS20" s="8"/>
      <c r="AT20" s="8"/>
      <c r="AU20" s="22"/>
      <c r="AV20" s="46"/>
      <c r="AW20" s="98"/>
      <c r="AX20" s="137"/>
      <c r="AY20" s="137"/>
      <c r="AZ20" s="140"/>
      <c r="BA20" s="156">
        <f t="shared" si="1"/>
        <v>0</v>
      </c>
      <c r="BB20" s="19"/>
      <c r="BC20" s="8"/>
      <c r="BD20" s="8"/>
      <c r="BE20" s="8"/>
      <c r="BF20" s="8"/>
      <c r="BG20" s="8"/>
      <c r="BH20" s="97"/>
      <c r="BI20" s="96"/>
      <c r="BJ20" s="96"/>
      <c r="BK20" s="96"/>
      <c r="BL20" s="96"/>
      <c r="BM20" s="96"/>
      <c r="BN20" s="96"/>
      <c r="BO20" s="96"/>
      <c r="BP20" s="27"/>
      <c r="BQ20" s="27"/>
      <c r="BR20" s="104"/>
    </row>
    <row r="21" spans="1:70" s="6" customFormat="1" ht="22.5" customHeight="1">
      <c r="A21" s="120">
        <v>14</v>
      </c>
      <c r="B21" s="12"/>
      <c r="C21" s="32"/>
      <c r="D21" s="121"/>
      <c r="E21" s="113"/>
      <c r="F21" s="26"/>
      <c r="G21" s="26"/>
      <c r="H21" s="26"/>
      <c r="I21" s="26"/>
      <c r="J21" s="26"/>
      <c r="K21" s="7"/>
      <c r="L21" s="7"/>
      <c r="M21" s="7"/>
      <c r="N21" s="7"/>
      <c r="O21" s="7"/>
      <c r="P21" s="7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55">
        <f t="shared" si="0"/>
        <v>0</v>
      </c>
      <c r="AD21" s="7"/>
      <c r="AE21" s="7"/>
      <c r="AF21" s="37"/>
      <c r="AG21" s="44"/>
      <c r="AH21" s="7"/>
      <c r="AI21" s="7"/>
      <c r="AJ21" s="27"/>
      <c r="AK21" s="96"/>
      <c r="AL21" s="44"/>
      <c r="AM21" s="2"/>
      <c r="AN21" s="44"/>
      <c r="AO21" s="2"/>
      <c r="AP21" s="44"/>
      <c r="AQ21" s="44"/>
      <c r="AR21" s="44"/>
      <c r="AS21" s="7"/>
      <c r="AT21" s="7"/>
      <c r="AU21" s="23"/>
      <c r="AV21" s="47"/>
      <c r="AW21" s="100"/>
      <c r="AX21" s="139"/>
      <c r="AY21" s="139"/>
      <c r="AZ21" s="139"/>
      <c r="BA21" s="156">
        <f t="shared" si="1"/>
        <v>0</v>
      </c>
      <c r="BB21" s="27"/>
      <c r="BC21" s="7"/>
      <c r="BD21" s="7"/>
      <c r="BE21" s="7"/>
      <c r="BF21" s="7"/>
      <c r="BG21" s="7"/>
      <c r="BH21" s="96"/>
      <c r="BI21" s="96"/>
      <c r="BJ21" s="96"/>
      <c r="BK21" s="96"/>
      <c r="BL21" s="96"/>
      <c r="BM21" s="96"/>
      <c r="BN21" s="96"/>
      <c r="BO21" s="96"/>
      <c r="BP21" s="8"/>
      <c r="BQ21" s="8"/>
      <c r="BR21" s="105"/>
    </row>
    <row r="22" spans="1:70" s="6" customFormat="1" ht="22.5" customHeight="1">
      <c r="A22" s="120">
        <v>15</v>
      </c>
      <c r="B22" s="12"/>
      <c r="C22" s="40"/>
      <c r="D22" s="121"/>
      <c r="E22" s="113"/>
      <c r="F22" s="26"/>
      <c r="G22" s="26"/>
      <c r="H22" s="26"/>
      <c r="I22" s="26"/>
      <c r="J22" s="26"/>
      <c r="K22" s="7"/>
      <c r="L22" s="7"/>
      <c r="M22" s="7"/>
      <c r="N22" s="7"/>
      <c r="O22" s="7"/>
      <c r="P22" s="7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55">
        <f t="shared" si="0"/>
        <v>0</v>
      </c>
      <c r="AD22" s="7"/>
      <c r="AE22" s="27"/>
      <c r="AF22" s="37"/>
      <c r="AG22" s="44"/>
      <c r="AH22" s="7"/>
      <c r="AI22" s="7"/>
      <c r="AJ22" s="27"/>
      <c r="AK22" s="96"/>
      <c r="AL22" s="44"/>
      <c r="AM22" s="2"/>
      <c r="AN22" s="44"/>
      <c r="AO22" s="2"/>
      <c r="AP22" s="44"/>
      <c r="AQ22" s="44"/>
      <c r="AR22" s="44"/>
      <c r="AS22" s="7"/>
      <c r="AT22" s="7"/>
      <c r="AU22" s="23"/>
      <c r="AV22" s="47"/>
      <c r="AW22" s="100"/>
      <c r="AX22" s="139"/>
      <c r="AY22" s="139"/>
      <c r="AZ22" s="139"/>
      <c r="BA22" s="156">
        <f t="shared" si="1"/>
        <v>0</v>
      </c>
      <c r="BB22" s="39"/>
      <c r="BC22" s="7"/>
      <c r="BD22" s="7"/>
      <c r="BE22" s="7"/>
      <c r="BF22" s="7"/>
      <c r="BG22" s="7"/>
      <c r="BH22" s="96"/>
      <c r="BI22" s="96"/>
      <c r="BJ22" s="96"/>
      <c r="BK22" s="96"/>
      <c r="BL22" s="96"/>
      <c r="BM22" s="96"/>
      <c r="BN22" s="96"/>
      <c r="BO22" s="96"/>
      <c r="BP22" s="8"/>
      <c r="BQ22" s="8"/>
      <c r="BR22" s="105"/>
    </row>
    <row r="23" spans="1:70" s="6" customFormat="1" ht="22.5" customHeight="1">
      <c r="A23" s="120">
        <v>16</v>
      </c>
      <c r="B23" s="12"/>
      <c r="C23" s="32"/>
      <c r="D23" s="121"/>
      <c r="E23" s="39"/>
      <c r="F23" s="27"/>
      <c r="G23" s="27"/>
      <c r="H23" s="27"/>
      <c r="I23" s="27"/>
      <c r="J23" s="27"/>
      <c r="K23" s="8"/>
      <c r="L23" s="8"/>
      <c r="M23" s="8"/>
      <c r="N23" s="8"/>
      <c r="O23" s="8"/>
      <c r="P23" s="8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55">
        <f t="shared" si="0"/>
        <v>0</v>
      </c>
      <c r="AD23" s="8"/>
      <c r="AE23" s="8"/>
      <c r="AF23" s="8"/>
      <c r="AG23" s="44"/>
      <c r="AH23" s="8"/>
      <c r="AI23" s="8"/>
      <c r="AJ23" s="8"/>
      <c r="AK23" s="97"/>
      <c r="AL23" s="44"/>
      <c r="AM23" s="2"/>
      <c r="AN23" s="44"/>
      <c r="AO23" s="2"/>
      <c r="AP23" s="44"/>
      <c r="AQ23" s="44"/>
      <c r="AR23" s="44"/>
      <c r="AS23" s="8"/>
      <c r="AT23" s="8"/>
      <c r="AU23" s="22"/>
      <c r="AV23" s="46"/>
      <c r="AW23" s="99"/>
      <c r="AX23" s="138"/>
      <c r="AY23" s="138"/>
      <c r="AZ23" s="138"/>
      <c r="BA23" s="156">
        <f t="shared" si="1"/>
        <v>0</v>
      </c>
      <c r="BB23" s="19"/>
      <c r="BC23" s="8"/>
      <c r="BD23" s="8"/>
      <c r="BE23" s="8"/>
      <c r="BF23" s="8"/>
      <c r="BG23" s="8"/>
      <c r="BH23" s="97"/>
      <c r="BI23" s="96"/>
      <c r="BJ23" s="96"/>
      <c r="BK23" s="96"/>
      <c r="BL23" s="96"/>
      <c r="BM23" s="96"/>
      <c r="BN23" s="96"/>
      <c r="BO23" s="96"/>
      <c r="BP23" s="8"/>
      <c r="BQ23" s="8"/>
      <c r="BR23" s="105"/>
    </row>
    <row r="24" spans="1:70" s="6" customFormat="1" ht="22.5" customHeight="1">
      <c r="A24" s="120">
        <v>17</v>
      </c>
      <c r="B24" s="12"/>
      <c r="C24" s="32"/>
      <c r="D24" s="121"/>
      <c r="E24" s="39"/>
      <c r="F24" s="27"/>
      <c r="G24" s="27"/>
      <c r="H24" s="27"/>
      <c r="I24" s="27"/>
      <c r="J24" s="27"/>
      <c r="K24" s="8"/>
      <c r="L24" s="8"/>
      <c r="M24" s="8"/>
      <c r="N24" s="8"/>
      <c r="O24" s="8"/>
      <c r="P24" s="8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55">
        <f t="shared" si="0"/>
        <v>0</v>
      </c>
      <c r="AD24" s="8"/>
      <c r="AE24" s="8"/>
      <c r="AF24" s="8"/>
      <c r="AG24" s="44"/>
      <c r="AH24" s="8"/>
      <c r="AI24" s="8"/>
      <c r="AJ24" s="8"/>
      <c r="AK24" s="97"/>
      <c r="AL24" s="44"/>
      <c r="AM24" s="2"/>
      <c r="AN24" s="44"/>
      <c r="AO24" s="2"/>
      <c r="AP24" s="44"/>
      <c r="AQ24" s="44"/>
      <c r="AR24" s="44"/>
      <c r="AS24" s="8"/>
      <c r="AT24" s="8"/>
      <c r="AU24" s="22"/>
      <c r="AV24" s="46"/>
      <c r="AW24" s="99"/>
      <c r="AX24" s="138"/>
      <c r="AY24" s="138"/>
      <c r="AZ24" s="141"/>
      <c r="BA24" s="156">
        <f t="shared" si="1"/>
        <v>0</v>
      </c>
      <c r="BB24" s="19"/>
      <c r="BC24" s="8"/>
      <c r="BD24" s="8"/>
      <c r="BE24" s="8"/>
      <c r="BF24" s="8"/>
      <c r="BG24" s="8"/>
      <c r="BH24" s="97"/>
      <c r="BI24" s="96"/>
      <c r="BJ24" s="96"/>
      <c r="BK24" s="96"/>
      <c r="BL24" s="96"/>
      <c r="BM24" s="96"/>
      <c r="BN24" s="96"/>
      <c r="BO24" s="96"/>
      <c r="BP24" s="8"/>
      <c r="BQ24" s="8"/>
      <c r="BR24" s="105"/>
    </row>
    <row r="25" spans="1:70" s="6" customFormat="1" ht="22.5" customHeight="1">
      <c r="A25" s="120">
        <v>18</v>
      </c>
      <c r="B25" s="12"/>
      <c r="C25" s="32"/>
      <c r="D25" s="121"/>
      <c r="E25" s="39"/>
      <c r="F25" s="27"/>
      <c r="G25" s="27"/>
      <c r="H25" s="27"/>
      <c r="I25" s="27"/>
      <c r="J25" s="27"/>
      <c r="K25" s="8"/>
      <c r="L25" s="8"/>
      <c r="M25" s="8"/>
      <c r="N25" s="8"/>
      <c r="O25" s="8"/>
      <c r="P25" s="8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55">
        <f t="shared" si="0"/>
        <v>0</v>
      </c>
      <c r="AD25" s="8"/>
      <c r="AE25" s="8"/>
      <c r="AF25" s="8"/>
      <c r="AG25" s="44"/>
      <c r="AH25" s="8"/>
      <c r="AI25" s="8"/>
      <c r="AJ25" s="8"/>
      <c r="AK25" s="97"/>
      <c r="AL25" s="44"/>
      <c r="AM25" s="2"/>
      <c r="AN25" s="44"/>
      <c r="AO25" s="2"/>
      <c r="AP25" s="44"/>
      <c r="AQ25" s="44"/>
      <c r="AR25" s="44"/>
      <c r="AS25" s="8"/>
      <c r="AT25" s="8"/>
      <c r="AU25" s="22"/>
      <c r="AV25" s="46"/>
      <c r="AW25" s="99"/>
      <c r="AX25" s="138"/>
      <c r="AY25" s="138"/>
      <c r="AZ25" s="138"/>
      <c r="BA25" s="156">
        <f t="shared" si="1"/>
        <v>0</v>
      </c>
      <c r="BB25" s="19"/>
      <c r="BC25" s="8"/>
      <c r="BD25" s="8"/>
      <c r="BE25" s="8"/>
      <c r="BF25" s="8"/>
      <c r="BG25" s="8"/>
      <c r="BH25" s="97"/>
      <c r="BI25" s="96"/>
      <c r="BJ25" s="96"/>
      <c r="BK25" s="96"/>
      <c r="BL25" s="96"/>
      <c r="BM25" s="96"/>
      <c r="BN25" s="96"/>
      <c r="BO25" s="96"/>
      <c r="BP25" s="8"/>
      <c r="BQ25" s="8"/>
      <c r="BR25" s="105"/>
    </row>
    <row r="26" spans="1:70" s="6" customFormat="1" ht="22.5" customHeight="1">
      <c r="A26" s="120">
        <v>19</v>
      </c>
      <c r="B26" s="12"/>
      <c r="C26" s="31"/>
      <c r="D26" s="119"/>
      <c r="E26" s="113"/>
      <c r="F26" s="26"/>
      <c r="G26" s="26"/>
      <c r="H26" s="26"/>
      <c r="I26" s="26"/>
      <c r="J26" s="26"/>
      <c r="K26" s="8"/>
      <c r="L26" s="8"/>
      <c r="M26" s="8"/>
      <c r="N26" s="8"/>
      <c r="O26" s="8"/>
      <c r="P26" s="8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55">
        <f t="shared" si="0"/>
        <v>0</v>
      </c>
      <c r="AD26" s="8"/>
      <c r="AE26" s="8"/>
      <c r="AF26" s="8"/>
      <c r="AG26" s="44"/>
      <c r="AH26" s="8"/>
      <c r="AI26" s="8"/>
      <c r="AJ26" s="8"/>
      <c r="AK26" s="97"/>
      <c r="AL26" s="44"/>
      <c r="AM26" s="2"/>
      <c r="AN26" s="44"/>
      <c r="AO26" s="2"/>
      <c r="AP26" s="44"/>
      <c r="AQ26" s="44"/>
      <c r="AR26" s="44"/>
      <c r="AS26" s="8"/>
      <c r="AT26" s="8"/>
      <c r="AU26" s="22"/>
      <c r="AV26" s="46"/>
      <c r="AW26" s="99"/>
      <c r="AX26" s="138"/>
      <c r="AY26" s="138"/>
      <c r="AZ26" s="138"/>
      <c r="BA26" s="156">
        <f t="shared" si="1"/>
        <v>0</v>
      </c>
      <c r="BB26" s="19"/>
      <c r="BC26" s="8"/>
      <c r="BD26" s="8"/>
      <c r="BE26" s="8"/>
      <c r="BF26" s="8"/>
      <c r="BG26" s="8"/>
      <c r="BH26" s="97"/>
      <c r="BI26" s="96"/>
      <c r="BJ26" s="96"/>
      <c r="BK26" s="96"/>
      <c r="BL26" s="96"/>
      <c r="BM26" s="96"/>
      <c r="BN26" s="96"/>
      <c r="BO26" s="96"/>
      <c r="BP26" s="8"/>
      <c r="BQ26" s="8"/>
      <c r="BR26" s="105"/>
    </row>
    <row r="27" spans="1:70" s="6" customFormat="1" ht="22.5" customHeight="1">
      <c r="A27" s="120">
        <v>20</v>
      </c>
      <c r="B27" s="12"/>
      <c r="C27" s="32"/>
      <c r="D27" s="121"/>
      <c r="E27" s="39"/>
      <c r="F27" s="27"/>
      <c r="G27" s="27"/>
      <c r="H27" s="27"/>
      <c r="I27" s="27"/>
      <c r="J27" s="27"/>
      <c r="K27" s="8"/>
      <c r="L27" s="8"/>
      <c r="M27" s="8"/>
      <c r="N27" s="8"/>
      <c r="O27" s="8"/>
      <c r="P27" s="8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55">
        <f t="shared" si="0"/>
        <v>0</v>
      </c>
      <c r="AD27" s="8"/>
      <c r="AE27" s="8"/>
      <c r="AF27" s="8"/>
      <c r="AG27" s="44"/>
      <c r="AH27" s="8"/>
      <c r="AI27" s="8"/>
      <c r="AJ27" s="8"/>
      <c r="AK27" s="97"/>
      <c r="AL27" s="44"/>
      <c r="AM27" s="2"/>
      <c r="AN27" s="44"/>
      <c r="AO27" s="2"/>
      <c r="AP27" s="44"/>
      <c r="AQ27" s="44"/>
      <c r="AR27" s="44"/>
      <c r="AS27" s="8"/>
      <c r="AT27" s="8"/>
      <c r="AU27" s="22"/>
      <c r="AV27" s="46"/>
      <c r="AW27" s="99"/>
      <c r="AX27" s="138"/>
      <c r="AY27" s="138"/>
      <c r="AZ27" s="138"/>
      <c r="BA27" s="156">
        <f t="shared" si="1"/>
        <v>0</v>
      </c>
      <c r="BB27" s="19"/>
      <c r="BC27" s="8"/>
      <c r="BD27" s="8"/>
      <c r="BE27" s="8"/>
      <c r="BF27" s="8"/>
      <c r="BG27" s="8"/>
      <c r="BH27" s="97"/>
      <c r="BI27" s="96"/>
      <c r="BJ27" s="96"/>
      <c r="BK27" s="96"/>
      <c r="BL27" s="96"/>
      <c r="BM27" s="96"/>
      <c r="BN27" s="96"/>
      <c r="BO27" s="96"/>
      <c r="BP27" s="8"/>
      <c r="BQ27" s="8"/>
      <c r="BR27" s="105"/>
    </row>
    <row r="28" spans="1:70" s="6" customFormat="1" ht="22.5" customHeight="1">
      <c r="A28" s="120">
        <v>21</v>
      </c>
      <c r="B28" s="12"/>
      <c r="C28" s="31"/>
      <c r="D28" s="121"/>
      <c r="E28" s="39"/>
      <c r="F28" s="27"/>
      <c r="G28" s="27"/>
      <c r="H28" s="27"/>
      <c r="I28" s="27"/>
      <c r="J28" s="27"/>
      <c r="K28" s="8"/>
      <c r="L28" s="8"/>
      <c r="M28" s="8"/>
      <c r="N28" s="8"/>
      <c r="O28" s="8"/>
      <c r="P28" s="8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55">
        <f t="shared" si="0"/>
        <v>0</v>
      </c>
      <c r="AD28" s="8"/>
      <c r="AE28" s="8"/>
      <c r="AF28" s="8"/>
      <c r="AG28" s="44"/>
      <c r="AH28" s="8"/>
      <c r="AI28" s="8"/>
      <c r="AJ28" s="8"/>
      <c r="AK28" s="97"/>
      <c r="AL28" s="44"/>
      <c r="AM28" s="2"/>
      <c r="AN28" s="44"/>
      <c r="AO28" s="2"/>
      <c r="AP28" s="44"/>
      <c r="AQ28" s="44"/>
      <c r="AR28" s="44"/>
      <c r="AS28" s="8"/>
      <c r="AT28" s="8"/>
      <c r="AU28" s="22"/>
      <c r="AV28" s="46"/>
      <c r="AW28" s="99"/>
      <c r="AX28" s="138"/>
      <c r="AY28" s="138"/>
      <c r="AZ28" s="138"/>
      <c r="BA28" s="156">
        <f t="shared" si="1"/>
        <v>0</v>
      </c>
      <c r="BB28" s="19"/>
      <c r="BC28" s="8"/>
      <c r="BD28" s="8"/>
      <c r="BE28" s="8"/>
      <c r="BF28" s="8"/>
      <c r="BG28" s="8"/>
      <c r="BH28" s="97"/>
      <c r="BI28" s="96"/>
      <c r="BJ28" s="96"/>
      <c r="BK28" s="96"/>
      <c r="BL28" s="96"/>
      <c r="BM28" s="96"/>
      <c r="BN28" s="96"/>
      <c r="BO28" s="96"/>
      <c r="BP28" s="8"/>
      <c r="BQ28" s="8"/>
      <c r="BR28" s="105"/>
    </row>
    <row r="29" spans="1:70" s="6" customFormat="1" ht="22.5" customHeight="1">
      <c r="A29" s="120">
        <v>22</v>
      </c>
      <c r="B29" s="12"/>
      <c r="C29" s="32"/>
      <c r="D29" s="121"/>
      <c r="E29" s="39"/>
      <c r="F29" s="27"/>
      <c r="G29" s="27"/>
      <c r="H29" s="27"/>
      <c r="I29" s="27"/>
      <c r="J29" s="27"/>
      <c r="K29" s="8"/>
      <c r="L29" s="8"/>
      <c r="M29" s="8"/>
      <c r="N29" s="8"/>
      <c r="O29" s="8"/>
      <c r="P29" s="8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55">
        <f t="shared" si="0"/>
        <v>0</v>
      </c>
      <c r="AD29" s="8"/>
      <c r="AE29" s="8"/>
      <c r="AF29" s="8"/>
      <c r="AG29" s="44"/>
      <c r="AH29" s="8"/>
      <c r="AI29" s="8"/>
      <c r="AJ29" s="8"/>
      <c r="AK29" s="97"/>
      <c r="AL29" s="44"/>
      <c r="AM29" s="2"/>
      <c r="AN29" s="44"/>
      <c r="AO29" s="2"/>
      <c r="AP29" s="44"/>
      <c r="AQ29" s="44"/>
      <c r="AR29" s="44"/>
      <c r="AS29" s="8"/>
      <c r="AT29" s="8"/>
      <c r="AU29" s="22"/>
      <c r="AV29" s="46"/>
      <c r="AW29" s="98"/>
      <c r="AX29" s="137"/>
      <c r="AY29" s="137"/>
      <c r="AZ29" s="140"/>
      <c r="BA29" s="156">
        <f t="shared" si="1"/>
        <v>0</v>
      </c>
      <c r="BB29" s="19"/>
      <c r="BC29" s="8"/>
      <c r="BD29" s="8"/>
      <c r="BE29" s="8"/>
      <c r="BF29" s="8"/>
      <c r="BG29" s="8"/>
      <c r="BH29" s="97"/>
      <c r="BI29" s="96"/>
      <c r="BJ29" s="96"/>
      <c r="BK29" s="96"/>
      <c r="BL29" s="96"/>
      <c r="BM29" s="96"/>
      <c r="BN29" s="96"/>
      <c r="BO29" s="96"/>
      <c r="BP29" s="8"/>
      <c r="BQ29" s="8"/>
      <c r="BR29" s="105"/>
    </row>
    <row r="30" spans="1:70" s="1" customFormat="1" ht="22.5" customHeight="1">
      <c r="A30" s="120">
        <v>23</v>
      </c>
      <c r="B30" s="12"/>
      <c r="C30" s="13"/>
      <c r="D30" s="122"/>
      <c r="E30" s="114"/>
      <c r="F30" s="28"/>
      <c r="G30" s="28"/>
      <c r="H30" s="28"/>
      <c r="I30" s="28"/>
      <c r="J30" s="28"/>
      <c r="K30" s="3"/>
      <c r="L30" s="3"/>
      <c r="M30" s="3"/>
      <c r="N30" s="3"/>
      <c r="O30" s="3"/>
      <c r="P30" s="3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55">
        <f t="shared" si="0"/>
        <v>0</v>
      </c>
      <c r="AD30" s="3"/>
      <c r="AE30" s="3"/>
      <c r="AF30" s="3"/>
      <c r="AG30" s="44"/>
      <c r="AH30" s="3"/>
      <c r="AI30" s="3"/>
      <c r="AJ30" s="3"/>
      <c r="AK30" s="97"/>
      <c r="AL30" s="44"/>
      <c r="AM30" s="2"/>
      <c r="AN30" s="44"/>
      <c r="AO30" s="2"/>
      <c r="AP30" s="44"/>
      <c r="AQ30" s="44"/>
      <c r="AR30" s="44"/>
      <c r="AS30" s="8"/>
      <c r="AT30" s="8"/>
      <c r="AU30" s="22"/>
      <c r="AV30" s="46"/>
      <c r="AW30" s="98"/>
      <c r="AX30" s="137"/>
      <c r="AY30" s="137"/>
      <c r="AZ30" s="140"/>
      <c r="BA30" s="156">
        <f t="shared" si="1"/>
        <v>0</v>
      </c>
      <c r="BB30" s="19"/>
      <c r="BC30" s="8"/>
      <c r="BD30" s="8"/>
      <c r="BE30" s="8"/>
      <c r="BF30" s="8"/>
      <c r="BG30" s="8"/>
      <c r="BH30" s="97"/>
      <c r="BI30" s="96"/>
      <c r="BJ30" s="96"/>
      <c r="BK30" s="96"/>
      <c r="BL30" s="96"/>
      <c r="BM30" s="96"/>
      <c r="BN30" s="96"/>
      <c r="BO30" s="96"/>
      <c r="BP30" s="8"/>
      <c r="BQ30" s="8"/>
      <c r="BR30" s="105"/>
    </row>
    <row r="31" spans="1:70" s="1" customFormat="1" ht="22.5" customHeight="1">
      <c r="A31" s="120">
        <v>24</v>
      </c>
      <c r="B31" s="12"/>
      <c r="C31" s="13"/>
      <c r="D31" s="122"/>
      <c r="E31" s="114"/>
      <c r="F31" s="28"/>
      <c r="G31" s="28"/>
      <c r="H31" s="28"/>
      <c r="I31" s="28"/>
      <c r="J31" s="28"/>
      <c r="K31" s="3"/>
      <c r="L31" s="3"/>
      <c r="M31" s="3"/>
      <c r="N31" s="3"/>
      <c r="O31" s="3"/>
      <c r="P31" s="3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55">
        <f t="shared" si="0"/>
        <v>0</v>
      </c>
      <c r="AD31" s="3"/>
      <c r="AE31" s="3"/>
      <c r="AF31" s="28"/>
      <c r="AG31" s="44"/>
      <c r="AH31" s="3"/>
      <c r="AI31" s="3"/>
      <c r="AJ31" s="3"/>
      <c r="AK31" s="97"/>
      <c r="AL31" s="44"/>
      <c r="AM31" s="2"/>
      <c r="AN31" s="44"/>
      <c r="AO31" s="2"/>
      <c r="AP31" s="44"/>
      <c r="AQ31" s="44"/>
      <c r="AR31" s="44"/>
      <c r="AS31" s="3"/>
      <c r="AT31" s="3"/>
      <c r="AU31" s="22"/>
      <c r="AV31" s="46"/>
      <c r="AW31" s="99"/>
      <c r="AX31" s="138"/>
      <c r="AY31" s="138"/>
      <c r="AZ31" s="138"/>
      <c r="BA31" s="156">
        <f t="shared" si="1"/>
        <v>0</v>
      </c>
      <c r="BB31" s="20"/>
      <c r="BC31" s="3"/>
      <c r="BD31" s="3"/>
      <c r="BE31" s="3"/>
      <c r="BF31" s="3"/>
      <c r="BG31" s="3"/>
      <c r="BH31" s="97"/>
      <c r="BI31" s="96"/>
      <c r="BJ31" s="96"/>
      <c r="BK31" s="96"/>
      <c r="BL31" s="96"/>
      <c r="BM31" s="96"/>
      <c r="BN31" s="96"/>
      <c r="BO31" s="96"/>
      <c r="BP31" s="3"/>
      <c r="BQ31" s="3"/>
      <c r="BR31" s="106"/>
    </row>
    <row r="32" spans="1:70" s="1" customFormat="1" ht="22.5" customHeight="1">
      <c r="A32" s="120">
        <v>25</v>
      </c>
      <c r="B32" s="12"/>
      <c r="C32" s="13"/>
      <c r="D32" s="122"/>
      <c r="E32" s="114"/>
      <c r="F32" s="28"/>
      <c r="G32" s="28"/>
      <c r="H32" s="28"/>
      <c r="I32" s="28"/>
      <c r="J32" s="28"/>
      <c r="K32" s="3"/>
      <c r="L32" s="3"/>
      <c r="M32" s="3"/>
      <c r="N32" s="3"/>
      <c r="O32" s="3"/>
      <c r="P32" s="3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55">
        <f t="shared" si="0"/>
        <v>0</v>
      </c>
      <c r="AD32" s="3"/>
      <c r="AE32" s="3"/>
      <c r="AF32" s="28"/>
      <c r="AG32" s="44"/>
      <c r="AH32" s="3"/>
      <c r="AI32" s="3"/>
      <c r="AJ32" s="3"/>
      <c r="AK32" s="97"/>
      <c r="AL32" s="44"/>
      <c r="AM32" s="2"/>
      <c r="AN32" s="44"/>
      <c r="AO32" s="2"/>
      <c r="AP32" s="44"/>
      <c r="AQ32" s="44"/>
      <c r="AR32" s="44"/>
      <c r="AS32" s="3"/>
      <c r="AT32" s="3"/>
      <c r="AU32" s="22"/>
      <c r="AV32" s="46"/>
      <c r="AW32" s="99"/>
      <c r="AX32" s="138"/>
      <c r="AY32" s="138"/>
      <c r="AZ32" s="138"/>
      <c r="BA32" s="156">
        <f t="shared" si="1"/>
        <v>0</v>
      </c>
      <c r="BB32" s="20"/>
      <c r="BC32" s="3"/>
      <c r="BD32" s="3"/>
      <c r="BE32" s="3"/>
      <c r="BF32" s="3"/>
      <c r="BG32" s="3"/>
      <c r="BH32" s="97"/>
      <c r="BI32" s="96"/>
      <c r="BJ32" s="96"/>
      <c r="BK32" s="96"/>
      <c r="BL32" s="96"/>
      <c r="BM32" s="96"/>
      <c r="BN32" s="96"/>
      <c r="BO32" s="96"/>
      <c r="BP32" s="3"/>
      <c r="BQ32" s="3"/>
      <c r="BR32" s="106"/>
    </row>
    <row r="33" spans="1:70" s="1" customFormat="1" ht="22.5" customHeight="1">
      <c r="A33" s="120">
        <v>26</v>
      </c>
      <c r="B33" s="12"/>
      <c r="C33" s="13"/>
      <c r="D33" s="122"/>
      <c r="E33" s="114"/>
      <c r="F33" s="28"/>
      <c r="G33" s="28"/>
      <c r="H33" s="28"/>
      <c r="I33" s="28"/>
      <c r="J33" s="28"/>
      <c r="K33" s="3"/>
      <c r="L33" s="3"/>
      <c r="M33" s="3"/>
      <c r="N33" s="3"/>
      <c r="O33" s="3"/>
      <c r="P33" s="3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55">
        <f t="shared" si="0"/>
        <v>0</v>
      </c>
      <c r="AD33" s="3"/>
      <c r="AE33" s="3"/>
      <c r="AF33" s="28"/>
      <c r="AG33" s="44"/>
      <c r="AH33" s="3"/>
      <c r="AI33" s="3"/>
      <c r="AJ33" s="3"/>
      <c r="AK33" s="97"/>
      <c r="AL33" s="44"/>
      <c r="AM33" s="2"/>
      <c r="AN33" s="44"/>
      <c r="AO33" s="2"/>
      <c r="AP33" s="44"/>
      <c r="AQ33" s="44"/>
      <c r="AR33" s="44"/>
      <c r="AS33" s="3"/>
      <c r="AT33" s="3"/>
      <c r="AU33" s="22"/>
      <c r="AV33" s="46"/>
      <c r="AW33" s="99"/>
      <c r="AX33" s="138"/>
      <c r="AY33" s="138"/>
      <c r="AZ33" s="138"/>
      <c r="BA33" s="156">
        <f t="shared" si="1"/>
        <v>0</v>
      </c>
      <c r="BB33" s="20"/>
      <c r="BC33" s="3"/>
      <c r="BD33" s="3"/>
      <c r="BE33" s="3"/>
      <c r="BF33" s="3"/>
      <c r="BG33" s="3"/>
      <c r="BH33" s="97"/>
      <c r="BI33" s="96"/>
      <c r="BJ33" s="96"/>
      <c r="BK33" s="96"/>
      <c r="BL33" s="96"/>
      <c r="BM33" s="96"/>
      <c r="BN33" s="96"/>
      <c r="BO33" s="96"/>
      <c r="BP33" s="3"/>
      <c r="BQ33" s="3"/>
      <c r="BR33" s="106"/>
    </row>
    <row r="34" spans="1:70" s="1" customFormat="1" ht="22.5" customHeight="1">
      <c r="A34" s="120">
        <v>27</v>
      </c>
      <c r="B34" s="12"/>
      <c r="C34" s="13"/>
      <c r="D34" s="122"/>
      <c r="E34" s="114"/>
      <c r="F34" s="28"/>
      <c r="G34" s="28"/>
      <c r="H34" s="28"/>
      <c r="I34" s="28"/>
      <c r="J34" s="28"/>
      <c r="K34" s="3"/>
      <c r="L34" s="3"/>
      <c r="M34" s="3"/>
      <c r="N34" s="3"/>
      <c r="O34" s="3"/>
      <c r="P34" s="3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55">
        <f t="shared" si="0"/>
        <v>0</v>
      </c>
      <c r="AD34" s="3"/>
      <c r="AE34" s="3"/>
      <c r="AF34" s="28"/>
      <c r="AG34" s="44"/>
      <c r="AH34" s="3"/>
      <c r="AI34" s="3"/>
      <c r="AJ34" s="3"/>
      <c r="AK34" s="97"/>
      <c r="AL34" s="44"/>
      <c r="AM34" s="2"/>
      <c r="AN34" s="44"/>
      <c r="AO34" s="2"/>
      <c r="AP34" s="44"/>
      <c r="AQ34" s="44"/>
      <c r="AR34" s="44"/>
      <c r="AS34" s="3"/>
      <c r="AT34" s="3"/>
      <c r="AU34" s="22"/>
      <c r="AV34" s="46"/>
      <c r="AW34" s="99"/>
      <c r="AX34" s="138"/>
      <c r="AY34" s="138"/>
      <c r="AZ34" s="138"/>
      <c r="BA34" s="156">
        <f t="shared" si="1"/>
        <v>0</v>
      </c>
      <c r="BB34" s="20"/>
      <c r="BC34" s="3"/>
      <c r="BD34" s="3"/>
      <c r="BE34" s="3"/>
      <c r="BF34" s="3"/>
      <c r="BG34" s="3"/>
      <c r="BH34" s="97"/>
      <c r="BI34" s="96"/>
      <c r="BJ34" s="96"/>
      <c r="BK34" s="96"/>
      <c r="BL34" s="96"/>
      <c r="BM34" s="96"/>
      <c r="BN34" s="96"/>
      <c r="BO34" s="96"/>
      <c r="BP34" s="3"/>
      <c r="BQ34" s="3"/>
      <c r="BR34" s="106"/>
    </row>
    <row r="35" spans="1:70" s="1" customFormat="1" ht="22.5" customHeight="1">
      <c r="A35" s="118">
        <v>28</v>
      </c>
      <c r="B35" s="12"/>
      <c r="C35" s="13"/>
      <c r="D35" s="122"/>
      <c r="E35" s="114"/>
      <c r="F35" s="28"/>
      <c r="G35" s="28"/>
      <c r="H35" s="28"/>
      <c r="I35" s="28"/>
      <c r="J35" s="28"/>
      <c r="K35" s="3"/>
      <c r="L35" s="3"/>
      <c r="M35" s="3"/>
      <c r="N35" s="3"/>
      <c r="O35" s="3"/>
      <c r="P35" s="3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55">
        <f t="shared" si="0"/>
        <v>0</v>
      </c>
      <c r="AD35" s="3"/>
      <c r="AE35" s="3"/>
      <c r="AF35" s="38"/>
      <c r="AG35" s="44"/>
      <c r="AH35" s="3"/>
      <c r="AI35" s="3"/>
      <c r="AJ35" s="3"/>
      <c r="AK35" s="97"/>
      <c r="AL35" s="44"/>
      <c r="AM35" s="2"/>
      <c r="AN35" s="44"/>
      <c r="AO35" s="2"/>
      <c r="AP35" s="44"/>
      <c r="AQ35" s="44"/>
      <c r="AR35" s="44"/>
      <c r="AS35" s="3"/>
      <c r="AT35" s="3"/>
      <c r="AU35" s="22"/>
      <c r="AV35" s="46"/>
      <c r="AW35" s="99"/>
      <c r="AX35" s="138"/>
      <c r="AY35" s="138"/>
      <c r="AZ35" s="138"/>
      <c r="BA35" s="156">
        <f t="shared" si="1"/>
        <v>0</v>
      </c>
      <c r="BB35" s="20"/>
      <c r="BC35" s="3"/>
      <c r="BD35" s="3"/>
      <c r="BE35" s="3"/>
      <c r="BF35" s="3"/>
      <c r="BG35" s="3"/>
      <c r="BH35" s="97"/>
      <c r="BI35" s="96"/>
      <c r="BJ35" s="96"/>
      <c r="BK35" s="96"/>
      <c r="BL35" s="96"/>
      <c r="BM35" s="96"/>
      <c r="BN35" s="96"/>
      <c r="BO35" s="96"/>
      <c r="BP35" s="3"/>
      <c r="BQ35" s="3"/>
      <c r="BR35" s="106"/>
    </row>
    <row r="36" spans="1:70" s="17" customFormat="1" ht="22.5" customHeight="1" hidden="1">
      <c r="A36" s="120">
        <v>29</v>
      </c>
      <c r="B36" s="12"/>
      <c r="C36" s="31"/>
      <c r="D36" s="122"/>
      <c r="E36" s="114"/>
      <c r="F36" s="28"/>
      <c r="G36" s="28"/>
      <c r="H36" s="28"/>
      <c r="I36" s="28"/>
      <c r="J36" s="28"/>
      <c r="K36" s="3"/>
      <c r="L36" s="3"/>
      <c r="M36" s="3"/>
      <c r="N36" s="3"/>
      <c r="O36" s="3"/>
      <c r="P36" s="3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55">
        <f t="shared" si="0"/>
        <v>0</v>
      </c>
      <c r="AD36" s="3"/>
      <c r="AE36" s="3"/>
      <c r="AF36" s="28"/>
      <c r="AG36" s="3"/>
      <c r="AH36" s="3"/>
      <c r="AI36" s="3"/>
      <c r="AJ36" s="3"/>
      <c r="AK36" s="97"/>
      <c r="AL36" s="97"/>
      <c r="AM36" s="3"/>
      <c r="AN36" s="3"/>
      <c r="AO36" s="3"/>
      <c r="AP36" s="3"/>
      <c r="AQ36" s="3"/>
      <c r="AR36" s="3"/>
      <c r="AS36" s="3"/>
      <c r="AT36" s="3"/>
      <c r="AU36" s="22"/>
      <c r="AV36" s="9"/>
      <c r="AW36" s="99"/>
      <c r="AX36" s="99"/>
      <c r="AY36" s="99"/>
      <c r="AZ36" s="22"/>
      <c r="BA36" s="9"/>
      <c r="BB36" s="20"/>
      <c r="BC36" s="3"/>
      <c r="BD36" s="3"/>
      <c r="BE36" s="3"/>
      <c r="BF36" s="3"/>
      <c r="BG36" s="3"/>
      <c r="BH36" s="97"/>
      <c r="BI36" s="96"/>
      <c r="BJ36" s="96"/>
      <c r="BK36" s="96"/>
      <c r="BL36" s="96"/>
      <c r="BM36" s="96"/>
      <c r="BN36" s="96"/>
      <c r="BO36" s="96"/>
      <c r="BP36" s="3"/>
      <c r="BQ36" s="3"/>
      <c r="BR36" s="106"/>
    </row>
    <row r="37" spans="1:70" s="1" customFormat="1" ht="22.5" customHeight="1" hidden="1">
      <c r="A37" s="120">
        <v>30</v>
      </c>
      <c r="B37" s="12"/>
      <c r="C37" s="13"/>
      <c r="D37" s="123"/>
      <c r="E37" s="115"/>
      <c r="F37" s="29"/>
      <c r="G37" s="29"/>
      <c r="H37" s="29"/>
      <c r="I37" s="29"/>
      <c r="J37" s="29"/>
      <c r="K37" s="2"/>
      <c r="L37" s="2"/>
      <c r="M37" s="2"/>
      <c r="N37" s="2"/>
      <c r="O37" s="2"/>
      <c r="P37" s="2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55">
        <f t="shared" si="0"/>
        <v>0</v>
      </c>
      <c r="AD37" s="2"/>
      <c r="AE37" s="2"/>
      <c r="AF37" s="29"/>
      <c r="AG37" s="2"/>
      <c r="AH37" s="2"/>
      <c r="AI37" s="2"/>
      <c r="AJ37" s="2"/>
      <c r="AK37" s="96"/>
      <c r="AL37" s="96"/>
      <c r="AM37" s="2"/>
      <c r="AN37" s="2"/>
      <c r="AO37" s="2"/>
      <c r="AP37" s="2"/>
      <c r="AQ37" s="2"/>
      <c r="AR37" s="2"/>
      <c r="AS37" s="2"/>
      <c r="AT37" s="2"/>
      <c r="AU37" s="23"/>
      <c r="AV37" s="10"/>
      <c r="AW37" s="100"/>
      <c r="AX37" s="100"/>
      <c r="AY37" s="100"/>
      <c r="AZ37" s="23"/>
      <c r="BA37" s="10"/>
      <c r="BB37" s="21"/>
      <c r="BC37" s="2"/>
      <c r="BD37" s="2"/>
      <c r="BE37" s="2"/>
      <c r="BF37" s="2"/>
      <c r="BG37" s="2"/>
      <c r="BH37" s="96"/>
      <c r="BI37" s="96"/>
      <c r="BJ37" s="96"/>
      <c r="BK37" s="96"/>
      <c r="BL37" s="96"/>
      <c r="BM37" s="96"/>
      <c r="BN37" s="96"/>
      <c r="BO37" s="96"/>
      <c r="BP37" s="3"/>
      <c r="BQ37" s="3"/>
      <c r="BR37" s="106"/>
    </row>
    <row r="38" spans="1:70" s="1" customFormat="1" ht="22.5" customHeight="1" hidden="1">
      <c r="A38" s="120">
        <v>31</v>
      </c>
      <c r="B38" s="12"/>
      <c r="C38" s="13"/>
      <c r="D38" s="123"/>
      <c r="E38" s="115"/>
      <c r="F38" s="29"/>
      <c r="G38" s="29"/>
      <c r="H38" s="29"/>
      <c r="I38" s="29"/>
      <c r="J38" s="29"/>
      <c r="K38" s="3"/>
      <c r="L38" s="3"/>
      <c r="M38" s="3"/>
      <c r="N38" s="3"/>
      <c r="O38" s="3"/>
      <c r="P38" s="3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55">
        <f t="shared" si="0"/>
        <v>0</v>
      </c>
      <c r="AD38" s="3"/>
      <c r="AE38" s="3"/>
      <c r="AF38" s="29"/>
      <c r="AG38" s="3"/>
      <c r="AH38" s="3"/>
      <c r="AI38" s="3"/>
      <c r="AJ38" s="3"/>
      <c r="AK38" s="97"/>
      <c r="AL38" s="97"/>
      <c r="AM38" s="3"/>
      <c r="AN38" s="3"/>
      <c r="AO38" s="3"/>
      <c r="AP38" s="3"/>
      <c r="AQ38" s="3"/>
      <c r="AR38" s="3"/>
      <c r="AS38" s="3"/>
      <c r="AT38" s="3"/>
      <c r="AU38" s="22"/>
      <c r="AV38" s="9"/>
      <c r="AW38" s="99"/>
      <c r="AX38" s="99"/>
      <c r="AY38" s="99"/>
      <c r="AZ38" s="22"/>
      <c r="BA38" s="9"/>
      <c r="BB38" s="20"/>
      <c r="BC38" s="3"/>
      <c r="BD38" s="3"/>
      <c r="BE38" s="3"/>
      <c r="BF38" s="3"/>
      <c r="BG38" s="3"/>
      <c r="BH38" s="97"/>
      <c r="BI38" s="96"/>
      <c r="BJ38" s="96"/>
      <c r="BK38" s="96"/>
      <c r="BL38" s="96"/>
      <c r="BM38" s="96"/>
      <c r="BN38" s="96"/>
      <c r="BO38" s="96"/>
      <c r="BP38" s="3"/>
      <c r="BQ38" s="3"/>
      <c r="BR38" s="106"/>
    </row>
    <row r="39" spans="1:70" s="1" customFormat="1" ht="22.5" customHeight="1" hidden="1">
      <c r="A39" s="120">
        <v>32</v>
      </c>
      <c r="B39" s="12"/>
      <c r="C39" s="13"/>
      <c r="D39" s="123"/>
      <c r="E39" s="115"/>
      <c r="F39" s="29"/>
      <c r="G39" s="29"/>
      <c r="H39" s="29"/>
      <c r="I39" s="29"/>
      <c r="J39" s="29"/>
      <c r="K39" s="3"/>
      <c r="L39" s="3"/>
      <c r="M39" s="3"/>
      <c r="N39" s="3"/>
      <c r="O39" s="3"/>
      <c r="P39" s="3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55">
        <f t="shared" si="0"/>
        <v>0</v>
      </c>
      <c r="AD39" s="3"/>
      <c r="AE39" s="3"/>
      <c r="AF39" s="29"/>
      <c r="AG39" s="3"/>
      <c r="AH39" s="3"/>
      <c r="AI39" s="3"/>
      <c r="AJ39" s="3"/>
      <c r="AK39" s="97"/>
      <c r="AL39" s="97"/>
      <c r="AM39" s="3"/>
      <c r="AN39" s="3"/>
      <c r="AO39" s="3"/>
      <c r="AP39" s="3"/>
      <c r="AQ39" s="3"/>
      <c r="AR39" s="3"/>
      <c r="AS39" s="3"/>
      <c r="AT39" s="3"/>
      <c r="AU39" s="22"/>
      <c r="AV39" s="9"/>
      <c r="AW39" s="99"/>
      <c r="AX39" s="99"/>
      <c r="AY39" s="99"/>
      <c r="AZ39" s="22"/>
      <c r="BA39" s="9"/>
      <c r="BB39" s="20"/>
      <c r="BC39" s="3"/>
      <c r="BD39" s="3"/>
      <c r="BE39" s="3"/>
      <c r="BF39" s="3"/>
      <c r="BG39" s="3"/>
      <c r="BH39" s="97"/>
      <c r="BI39" s="96"/>
      <c r="BJ39" s="96"/>
      <c r="BK39" s="96"/>
      <c r="BL39" s="96"/>
      <c r="BM39" s="96"/>
      <c r="BN39" s="96"/>
      <c r="BO39" s="96"/>
      <c r="BP39" s="3"/>
      <c r="BQ39" s="3"/>
      <c r="BR39" s="106"/>
    </row>
    <row r="40" spans="1:70" s="1" customFormat="1" ht="22.5" customHeight="1" hidden="1">
      <c r="A40" s="120">
        <v>33</v>
      </c>
      <c r="B40" s="12"/>
      <c r="C40" s="13"/>
      <c r="D40" s="122"/>
      <c r="E40" s="114"/>
      <c r="F40" s="28"/>
      <c r="G40" s="28"/>
      <c r="H40" s="28"/>
      <c r="I40" s="28"/>
      <c r="J40" s="28"/>
      <c r="K40" s="3"/>
      <c r="L40" s="3"/>
      <c r="M40" s="3"/>
      <c r="N40" s="3"/>
      <c r="O40" s="3"/>
      <c r="P40" s="3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55">
        <f t="shared" si="0"/>
        <v>0</v>
      </c>
      <c r="AD40" s="3"/>
      <c r="AE40" s="3"/>
      <c r="AF40" s="3"/>
      <c r="AG40" s="3"/>
      <c r="AH40" s="3"/>
      <c r="AI40" s="3"/>
      <c r="AJ40" s="3"/>
      <c r="AK40" s="97"/>
      <c r="AL40" s="97"/>
      <c r="AM40" s="3"/>
      <c r="AN40" s="3"/>
      <c r="AO40" s="3"/>
      <c r="AP40" s="3"/>
      <c r="AQ40" s="3"/>
      <c r="AR40" s="3"/>
      <c r="AS40" s="3"/>
      <c r="AT40" s="3"/>
      <c r="AU40" s="22"/>
      <c r="AV40" s="9"/>
      <c r="AW40" s="98"/>
      <c r="AX40" s="98"/>
      <c r="AY40" s="98"/>
      <c r="AZ40" s="3"/>
      <c r="BA40" s="9"/>
      <c r="BB40" s="3"/>
      <c r="BC40" s="3"/>
      <c r="BD40" s="3"/>
      <c r="BE40" s="3"/>
      <c r="BF40" s="3"/>
      <c r="BG40" s="3"/>
      <c r="BH40" s="97"/>
      <c r="BI40" s="96"/>
      <c r="BJ40" s="96"/>
      <c r="BK40" s="96"/>
      <c r="BL40" s="96"/>
      <c r="BM40" s="96"/>
      <c r="BN40" s="96"/>
      <c r="BO40" s="96"/>
      <c r="BP40" s="3"/>
      <c r="BQ40" s="3"/>
      <c r="BR40" s="106"/>
    </row>
    <row r="41" spans="1:70" s="1" customFormat="1" ht="22.5" customHeight="1" hidden="1">
      <c r="A41" s="124" t="s">
        <v>14</v>
      </c>
      <c r="B41" s="12"/>
      <c r="C41" s="13"/>
      <c r="D41" s="122"/>
      <c r="E41" s="114"/>
      <c r="F41" s="28"/>
      <c r="G41" s="28"/>
      <c r="H41" s="28"/>
      <c r="I41" s="28"/>
      <c r="J41" s="28"/>
      <c r="K41" s="3"/>
      <c r="L41" s="3"/>
      <c r="M41" s="3"/>
      <c r="N41" s="3"/>
      <c r="O41" s="3"/>
      <c r="P41" s="3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55">
        <f t="shared" si="0"/>
        <v>0</v>
      </c>
      <c r="AD41" s="3"/>
      <c r="AE41" s="3"/>
      <c r="AF41" s="3"/>
      <c r="AG41" s="3"/>
      <c r="AH41" s="3"/>
      <c r="AI41" s="3"/>
      <c r="AJ41" s="3"/>
      <c r="AK41" s="97"/>
      <c r="AL41" s="97"/>
      <c r="AM41" s="3"/>
      <c r="AN41" s="3"/>
      <c r="AO41" s="3"/>
      <c r="AP41" s="3"/>
      <c r="AQ41" s="3"/>
      <c r="AR41" s="3"/>
      <c r="AS41" s="3"/>
      <c r="AT41" s="3"/>
      <c r="AU41" s="22"/>
      <c r="AV41" s="9"/>
      <c r="AW41" s="99"/>
      <c r="AX41" s="99"/>
      <c r="AY41" s="99"/>
      <c r="AZ41" s="22"/>
      <c r="BA41" s="9"/>
      <c r="BB41" s="20"/>
      <c r="BC41" s="3"/>
      <c r="BD41" s="3"/>
      <c r="BE41" s="3"/>
      <c r="BF41" s="3"/>
      <c r="BG41" s="3"/>
      <c r="BH41" s="97"/>
      <c r="BI41" s="96"/>
      <c r="BJ41" s="96"/>
      <c r="BK41" s="96"/>
      <c r="BL41" s="96"/>
      <c r="BM41" s="96"/>
      <c r="BN41" s="96"/>
      <c r="BO41" s="96"/>
      <c r="BP41" s="3"/>
      <c r="BQ41" s="3"/>
      <c r="BR41" s="106"/>
    </row>
    <row r="42" spans="1:70" s="1" customFormat="1" ht="22.5" customHeight="1" hidden="1">
      <c r="A42" s="117"/>
      <c r="B42" s="12"/>
      <c r="C42" s="13"/>
      <c r="D42" s="122"/>
      <c r="E42" s="114"/>
      <c r="F42" s="28"/>
      <c r="G42" s="28"/>
      <c r="H42" s="28"/>
      <c r="I42" s="28"/>
      <c r="J42" s="28"/>
      <c r="K42" s="3"/>
      <c r="L42" s="3"/>
      <c r="M42" s="3"/>
      <c r="N42" s="3"/>
      <c r="O42" s="3"/>
      <c r="P42" s="3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55">
        <f t="shared" si="0"/>
        <v>0</v>
      </c>
      <c r="AD42" s="3"/>
      <c r="AE42" s="3"/>
      <c r="AF42" s="3"/>
      <c r="AG42" s="3"/>
      <c r="AH42" s="3"/>
      <c r="AI42" s="3"/>
      <c r="AJ42" s="3"/>
      <c r="AK42" s="97"/>
      <c r="AL42" s="97"/>
      <c r="AM42" s="3"/>
      <c r="AN42" s="3"/>
      <c r="AO42" s="3"/>
      <c r="AP42" s="3"/>
      <c r="AQ42" s="3"/>
      <c r="AR42" s="3"/>
      <c r="AS42" s="3"/>
      <c r="AT42" s="3"/>
      <c r="AU42" s="22"/>
      <c r="AV42" s="9"/>
      <c r="AW42" s="99"/>
      <c r="AX42" s="99"/>
      <c r="AY42" s="99"/>
      <c r="AZ42" s="22"/>
      <c r="BA42" s="9"/>
      <c r="BB42" s="20"/>
      <c r="BC42" s="3"/>
      <c r="BD42" s="3"/>
      <c r="BE42" s="3"/>
      <c r="BF42" s="3"/>
      <c r="BG42" s="3"/>
      <c r="BH42" s="97"/>
      <c r="BI42" s="96"/>
      <c r="BJ42" s="96"/>
      <c r="BK42" s="96"/>
      <c r="BL42" s="96"/>
      <c r="BM42" s="96"/>
      <c r="BN42" s="96"/>
      <c r="BO42" s="96"/>
      <c r="BP42" s="3"/>
      <c r="BQ42" s="3"/>
      <c r="BR42" s="106"/>
    </row>
    <row r="43" spans="1:70" ht="26.25" customHeight="1" hidden="1">
      <c r="A43" s="120">
        <v>27</v>
      </c>
      <c r="B43" s="243"/>
      <c r="C43" s="48"/>
      <c r="D43" s="252"/>
      <c r="E43" s="158"/>
      <c r="F43" s="159"/>
      <c r="G43" s="159"/>
      <c r="H43" s="159"/>
      <c r="I43" s="159"/>
      <c r="J43" s="159"/>
      <c r="K43" s="244"/>
      <c r="L43" s="237"/>
      <c r="M43" s="235"/>
      <c r="N43" s="235"/>
      <c r="O43" s="38"/>
      <c r="P43" s="38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55">
        <f t="shared" si="0"/>
        <v>0</v>
      </c>
      <c r="AD43" s="38"/>
      <c r="AE43" s="235"/>
      <c r="AF43" s="235"/>
      <c r="AG43" s="245"/>
      <c r="AH43" s="235"/>
      <c r="AI43" s="235"/>
      <c r="AJ43" s="235"/>
      <c r="AK43" s="236"/>
      <c r="AL43" s="236"/>
      <c r="AM43" s="235"/>
      <c r="AN43" s="235"/>
      <c r="AO43" s="235"/>
      <c r="AP43" s="235"/>
      <c r="AQ43" s="38"/>
      <c r="AR43" s="38"/>
      <c r="AS43" s="235"/>
      <c r="AT43" s="235"/>
      <c r="AU43" s="241"/>
      <c r="AV43" s="242"/>
      <c r="AW43" s="161"/>
      <c r="AX43" s="161"/>
      <c r="AY43" s="161"/>
      <c r="AZ43" s="241"/>
      <c r="BA43" s="242"/>
      <c r="BB43" s="237"/>
      <c r="BC43" s="235"/>
      <c r="BD43" s="235"/>
      <c r="BE43" s="235"/>
      <c r="BF43" s="38"/>
      <c r="BG43" s="38"/>
      <c r="BH43" s="162"/>
      <c r="BI43" s="96"/>
      <c r="BJ43" s="96"/>
      <c r="BK43" s="96"/>
      <c r="BL43" s="96"/>
      <c r="BM43" s="96"/>
      <c r="BN43" s="96"/>
      <c r="BO43" s="96"/>
      <c r="BP43" s="38"/>
      <c r="BQ43" s="38"/>
      <c r="BR43" s="107"/>
    </row>
    <row r="44" spans="1:70" ht="12.75" customHeight="1" hidden="1">
      <c r="A44" s="120">
        <v>28</v>
      </c>
      <c r="B44" s="226"/>
      <c r="C44" s="48"/>
      <c r="D44" s="253"/>
      <c r="E44" s="163"/>
      <c r="F44" s="164"/>
      <c r="G44" s="164"/>
      <c r="H44" s="164"/>
      <c r="I44" s="164"/>
      <c r="J44" s="164"/>
      <c r="K44" s="3"/>
      <c r="L44" s="3"/>
      <c r="M44" s="3"/>
      <c r="N44" s="3"/>
      <c r="O44" s="3"/>
      <c r="P44" s="3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55">
        <f t="shared" si="0"/>
        <v>0</v>
      </c>
      <c r="AD44" s="3"/>
      <c r="AE44" s="3"/>
      <c r="AF44" s="3"/>
      <c r="AG44" s="3"/>
      <c r="AH44" s="3"/>
      <c r="AI44" s="3"/>
      <c r="AJ44" s="3"/>
      <c r="AK44" s="97"/>
      <c r="AL44" s="97"/>
      <c r="AM44" s="3"/>
      <c r="AN44" s="3"/>
      <c r="AO44" s="3"/>
      <c r="AP44" s="3"/>
      <c r="AQ44" s="3"/>
      <c r="AR44" s="3"/>
      <c r="AS44" s="3"/>
      <c r="AT44" s="3"/>
      <c r="AU44" s="165"/>
      <c r="AV44" s="166"/>
      <c r="AW44" s="167"/>
      <c r="AX44" s="167"/>
      <c r="AY44" s="167"/>
      <c r="AZ44" s="165"/>
      <c r="BA44" s="166"/>
      <c r="BB44" s="20"/>
      <c r="BC44" s="3"/>
      <c r="BD44" s="3"/>
      <c r="BE44" s="3"/>
      <c r="BF44" s="3"/>
      <c r="BG44" s="3"/>
      <c r="BH44" s="97"/>
      <c r="BI44" s="96"/>
      <c r="BJ44" s="96"/>
      <c r="BK44" s="96"/>
      <c r="BL44" s="96"/>
      <c r="BM44" s="96"/>
      <c r="BN44" s="96"/>
      <c r="BO44" s="96"/>
      <c r="BP44" s="3"/>
      <c r="BQ44" s="3"/>
      <c r="BR44" s="103"/>
    </row>
    <row r="45" spans="1:70" s="1" customFormat="1" ht="22.5" customHeight="1">
      <c r="A45" s="120">
        <v>29</v>
      </c>
      <c r="B45" s="12"/>
      <c r="C45" s="13"/>
      <c r="D45" s="122"/>
      <c r="E45" s="114"/>
      <c r="F45" s="28"/>
      <c r="G45" s="28"/>
      <c r="H45" s="28"/>
      <c r="I45" s="28"/>
      <c r="J45" s="28"/>
      <c r="K45" s="3"/>
      <c r="L45" s="3"/>
      <c r="M45" s="3"/>
      <c r="N45" s="3"/>
      <c r="O45" s="3"/>
      <c r="P45" s="3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55">
        <f t="shared" si="0"/>
        <v>0</v>
      </c>
      <c r="AD45" s="3"/>
      <c r="AE45" s="3"/>
      <c r="AF45" s="3"/>
      <c r="AG45" s="44"/>
      <c r="AH45" s="3"/>
      <c r="AI45" s="3"/>
      <c r="AJ45" s="3"/>
      <c r="AK45" s="97"/>
      <c r="AL45" s="45"/>
      <c r="AM45" s="3"/>
      <c r="AN45" s="45"/>
      <c r="AO45" s="3"/>
      <c r="AP45" s="45"/>
      <c r="AQ45" s="45"/>
      <c r="AR45" s="45"/>
      <c r="AS45" s="3"/>
      <c r="AT45" s="3"/>
      <c r="AU45" s="22"/>
      <c r="AV45" s="46"/>
      <c r="AW45" s="99"/>
      <c r="AX45" s="138"/>
      <c r="AY45" s="138"/>
      <c r="AZ45" s="138"/>
      <c r="BA45" s="156">
        <f>AX45+AY45+AZ45</f>
        <v>0</v>
      </c>
      <c r="BB45" s="20"/>
      <c r="BC45" s="3"/>
      <c r="BD45" s="3"/>
      <c r="BE45" s="3"/>
      <c r="BF45" s="3"/>
      <c r="BG45" s="3"/>
      <c r="BH45" s="97"/>
      <c r="BI45" s="96"/>
      <c r="BJ45" s="96"/>
      <c r="BK45" s="96"/>
      <c r="BL45" s="96"/>
      <c r="BM45" s="96"/>
      <c r="BN45" s="96"/>
      <c r="BO45" s="96"/>
      <c r="BP45" s="3"/>
      <c r="BQ45" s="3"/>
      <c r="BR45" s="106"/>
    </row>
    <row r="46" spans="1:70" s="1" customFormat="1" ht="22.5" customHeight="1">
      <c r="A46" s="120">
        <v>30</v>
      </c>
      <c r="B46" s="12"/>
      <c r="C46" s="13"/>
      <c r="D46" s="122"/>
      <c r="E46" s="114"/>
      <c r="F46" s="28"/>
      <c r="G46" s="28"/>
      <c r="H46" s="28"/>
      <c r="I46" s="28"/>
      <c r="J46" s="28"/>
      <c r="K46" s="3"/>
      <c r="L46" s="3"/>
      <c r="M46" s="3"/>
      <c r="N46" s="3"/>
      <c r="O46" s="3"/>
      <c r="P46" s="3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55">
        <f t="shared" si="0"/>
        <v>0</v>
      </c>
      <c r="AD46" s="3"/>
      <c r="AE46" s="3"/>
      <c r="AF46" s="3"/>
      <c r="AG46" s="44"/>
      <c r="AH46" s="3"/>
      <c r="AI46" s="3"/>
      <c r="AJ46" s="3"/>
      <c r="AK46" s="97"/>
      <c r="AL46" s="45"/>
      <c r="AM46" s="3"/>
      <c r="AN46" s="45"/>
      <c r="AO46" s="3"/>
      <c r="AP46" s="45"/>
      <c r="AQ46" s="45"/>
      <c r="AR46" s="45"/>
      <c r="AS46" s="3"/>
      <c r="AT46" s="3"/>
      <c r="AU46" s="22"/>
      <c r="AV46" s="46"/>
      <c r="AW46" s="99"/>
      <c r="AX46" s="138"/>
      <c r="AY46" s="138"/>
      <c r="AZ46" s="138"/>
      <c r="BA46" s="156">
        <f>AX46+AY46+AZ46</f>
        <v>0</v>
      </c>
      <c r="BB46" s="20"/>
      <c r="BC46" s="3"/>
      <c r="BD46" s="3"/>
      <c r="BE46" s="3"/>
      <c r="BF46" s="3"/>
      <c r="BG46" s="3"/>
      <c r="BH46" s="97"/>
      <c r="BI46" s="96"/>
      <c r="BJ46" s="96"/>
      <c r="BK46" s="96"/>
      <c r="BL46" s="96"/>
      <c r="BM46" s="96"/>
      <c r="BN46" s="96"/>
      <c r="BO46" s="96"/>
      <c r="BP46" s="3"/>
      <c r="BQ46" s="3"/>
      <c r="BR46" s="106"/>
    </row>
    <row r="47" spans="1:70" s="1" customFormat="1" ht="22.5" customHeight="1" hidden="1">
      <c r="A47" s="120">
        <v>30</v>
      </c>
      <c r="B47" s="12"/>
      <c r="C47" s="13"/>
      <c r="D47" s="122"/>
      <c r="E47" s="114"/>
      <c r="F47" s="28"/>
      <c r="G47" s="28"/>
      <c r="H47" s="28"/>
      <c r="I47" s="28"/>
      <c r="J47" s="28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22"/>
      <c r="AV47" s="9"/>
      <c r="AW47" s="22"/>
      <c r="AX47" s="22"/>
      <c r="AY47" s="22"/>
      <c r="AZ47" s="22"/>
      <c r="BA47" s="9"/>
      <c r="BB47" s="20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2"/>
      <c r="BN47" s="2"/>
      <c r="BO47" s="2"/>
      <c r="BP47" s="3"/>
      <c r="BQ47" s="3"/>
      <c r="BR47" s="106"/>
    </row>
    <row r="48" spans="1:70" s="1" customFormat="1" ht="22.5" customHeight="1" hidden="1">
      <c r="A48" s="120">
        <v>31</v>
      </c>
      <c r="B48" s="12"/>
      <c r="C48" s="13"/>
      <c r="D48" s="122"/>
      <c r="E48" s="114"/>
      <c r="F48" s="28"/>
      <c r="G48" s="28"/>
      <c r="H48" s="28"/>
      <c r="I48" s="28"/>
      <c r="J48" s="28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22"/>
      <c r="AV48" s="9"/>
      <c r="AW48" s="22"/>
      <c r="AX48" s="22"/>
      <c r="AY48" s="22"/>
      <c r="AZ48" s="22"/>
      <c r="BA48" s="9"/>
      <c r="BB48" s="20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2"/>
      <c r="BN48" s="2"/>
      <c r="BO48" s="2"/>
      <c r="BP48" s="3"/>
      <c r="BQ48" s="3"/>
      <c r="BR48" s="106"/>
    </row>
    <row r="49" spans="1:70" s="1" customFormat="1" ht="22.5" customHeight="1" hidden="1">
      <c r="A49" s="120">
        <v>32</v>
      </c>
      <c r="B49" s="12"/>
      <c r="C49" s="13"/>
      <c r="D49" s="122"/>
      <c r="E49" s="114"/>
      <c r="F49" s="28"/>
      <c r="G49" s="28"/>
      <c r="H49" s="28"/>
      <c r="I49" s="28"/>
      <c r="J49" s="28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22"/>
      <c r="AV49" s="9"/>
      <c r="AW49" s="22"/>
      <c r="AX49" s="22"/>
      <c r="AY49" s="22"/>
      <c r="AZ49" s="22"/>
      <c r="BA49" s="9"/>
      <c r="BB49" s="20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2"/>
      <c r="BN49" s="2"/>
      <c r="BO49" s="2"/>
      <c r="BP49" s="3"/>
      <c r="BQ49" s="3"/>
      <c r="BR49" s="106"/>
    </row>
    <row r="50" spans="1:70" s="1" customFormat="1" ht="22.5" customHeight="1" hidden="1">
      <c r="A50" s="120">
        <v>33</v>
      </c>
      <c r="B50" s="12"/>
      <c r="C50" s="13"/>
      <c r="D50" s="122"/>
      <c r="E50" s="114"/>
      <c r="F50" s="28"/>
      <c r="G50" s="28"/>
      <c r="H50" s="28"/>
      <c r="I50" s="28"/>
      <c r="J50" s="28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22"/>
      <c r="AV50" s="9"/>
      <c r="AW50" s="22"/>
      <c r="AX50" s="22"/>
      <c r="AY50" s="22"/>
      <c r="AZ50" s="22"/>
      <c r="BA50" s="9"/>
      <c r="BB50" s="20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2"/>
      <c r="BN50" s="2"/>
      <c r="BO50" s="2"/>
      <c r="BP50" s="3"/>
      <c r="BQ50" s="3"/>
      <c r="BR50" s="106"/>
    </row>
    <row r="51" spans="1:70" s="1" customFormat="1" ht="22.5" customHeight="1" hidden="1">
      <c r="A51" s="120">
        <v>34</v>
      </c>
      <c r="B51" s="12"/>
      <c r="C51" s="13"/>
      <c r="D51" s="122"/>
      <c r="E51" s="114"/>
      <c r="F51" s="28"/>
      <c r="G51" s="28"/>
      <c r="H51" s="28"/>
      <c r="I51" s="28"/>
      <c r="J51" s="28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22"/>
      <c r="AV51" s="9"/>
      <c r="AW51" s="22"/>
      <c r="AX51" s="22"/>
      <c r="AY51" s="22"/>
      <c r="AZ51" s="22"/>
      <c r="BA51" s="9"/>
      <c r="BB51" s="20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2"/>
      <c r="BN51" s="2"/>
      <c r="BO51" s="2"/>
      <c r="BP51" s="3"/>
      <c r="BQ51" s="3"/>
      <c r="BR51" s="106"/>
    </row>
    <row r="52" spans="1:70" s="1" customFormat="1" ht="22.5" customHeight="1" hidden="1">
      <c r="A52" s="120">
        <v>35</v>
      </c>
      <c r="B52" s="12"/>
      <c r="C52" s="13"/>
      <c r="D52" s="122"/>
      <c r="E52" s="114"/>
      <c r="F52" s="28"/>
      <c r="G52" s="28"/>
      <c r="H52" s="28"/>
      <c r="I52" s="28"/>
      <c r="J52" s="28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22"/>
      <c r="AV52" s="9"/>
      <c r="AW52" s="22"/>
      <c r="AX52" s="22"/>
      <c r="AY52" s="22"/>
      <c r="AZ52" s="22"/>
      <c r="BA52" s="9"/>
      <c r="BB52" s="20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2"/>
      <c r="BN52" s="2"/>
      <c r="BO52" s="2"/>
      <c r="BP52" s="3"/>
      <c r="BQ52" s="3"/>
      <c r="BR52" s="106"/>
    </row>
    <row r="53" spans="1:70" s="1" customFormat="1" ht="22.5" customHeight="1" hidden="1">
      <c r="A53" s="120">
        <v>36</v>
      </c>
      <c r="B53" s="12"/>
      <c r="C53" s="13"/>
      <c r="D53" s="122"/>
      <c r="E53" s="114"/>
      <c r="F53" s="28"/>
      <c r="G53" s="28"/>
      <c r="H53" s="28"/>
      <c r="I53" s="28"/>
      <c r="J53" s="28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22"/>
      <c r="AV53" s="9"/>
      <c r="AW53" s="22"/>
      <c r="AX53" s="22"/>
      <c r="AY53" s="22"/>
      <c r="AZ53" s="22"/>
      <c r="BA53" s="9"/>
      <c r="BB53" s="20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2"/>
      <c r="BN53" s="2"/>
      <c r="BO53" s="2"/>
      <c r="BP53" s="3"/>
      <c r="BQ53" s="3"/>
      <c r="BR53" s="106"/>
    </row>
    <row r="54" spans="1:70" s="1" customFormat="1" ht="22.5" customHeight="1" hidden="1">
      <c r="A54" s="120">
        <v>37</v>
      </c>
      <c r="B54" s="12"/>
      <c r="C54" s="13"/>
      <c r="D54" s="122"/>
      <c r="E54" s="114"/>
      <c r="F54" s="28"/>
      <c r="G54" s="28"/>
      <c r="H54" s="28"/>
      <c r="I54" s="28"/>
      <c r="J54" s="28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22"/>
      <c r="AV54" s="9"/>
      <c r="AW54" s="9"/>
      <c r="AX54" s="9"/>
      <c r="AY54" s="9"/>
      <c r="AZ54" s="9"/>
      <c r="BA54" s="9"/>
      <c r="BB54" s="20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2"/>
      <c r="BN54" s="2"/>
      <c r="BO54" s="2"/>
      <c r="BP54" s="3"/>
      <c r="BQ54" s="3"/>
      <c r="BR54" s="106"/>
    </row>
    <row r="55" spans="1:70" s="1" customFormat="1" ht="22.5" customHeight="1" hidden="1">
      <c r="A55" s="120">
        <v>38</v>
      </c>
      <c r="B55" s="12"/>
      <c r="C55" s="13"/>
      <c r="D55" s="122"/>
      <c r="E55" s="114"/>
      <c r="F55" s="28"/>
      <c r="G55" s="28"/>
      <c r="H55" s="28"/>
      <c r="I55" s="28"/>
      <c r="J55" s="28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22"/>
      <c r="AV55" s="9"/>
      <c r="AW55" s="9"/>
      <c r="AX55" s="9"/>
      <c r="AY55" s="9"/>
      <c r="AZ55" s="9"/>
      <c r="BA55" s="9"/>
      <c r="BB55" s="20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2"/>
      <c r="BN55" s="2"/>
      <c r="BO55" s="2"/>
      <c r="BP55" s="3"/>
      <c r="BQ55" s="3"/>
      <c r="BR55" s="106"/>
    </row>
    <row r="56" spans="1:70" s="1" customFormat="1" ht="22.5" customHeight="1" hidden="1">
      <c r="A56" s="120">
        <v>39</v>
      </c>
      <c r="B56" s="12"/>
      <c r="C56" s="13"/>
      <c r="D56" s="122"/>
      <c r="E56" s="114"/>
      <c r="F56" s="28"/>
      <c r="G56" s="28"/>
      <c r="H56" s="28"/>
      <c r="I56" s="28"/>
      <c r="J56" s="28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22"/>
      <c r="AV56" s="9"/>
      <c r="AW56" s="22"/>
      <c r="AX56" s="22"/>
      <c r="AY56" s="22"/>
      <c r="AZ56" s="22"/>
      <c r="BA56" s="9"/>
      <c r="BB56" s="20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"/>
      <c r="BN56" s="2"/>
      <c r="BO56" s="2"/>
      <c r="BP56" s="3"/>
      <c r="BQ56" s="3"/>
      <c r="BR56" s="106"/>
    </row>
    <row r="57" spans="1:70" s="1" customFormat="1" ht="22.5" customHeight="1" hidden="1">
      <c r="A57" s="120">
        <v>40</v>
      </c>
      <c r="B57" s="12"/>
      <c r="C57" s="13"/>
      <c r="D57" s="122"/>
      <c r="E57" s="114"/>
      <c r="F57" s="28"/>
      <c r="G57" s="28"/>
      <c r="H57" s="28"/>
      <c r="I57" s="28"/>
      <c r="J57" s="28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22"/>
      <c r="AV57" s="9"/>
      <c r="AW57" s="22"/>
      <c r="AX57" s="22"/>
      <c r="AY57" s="22"/>
      <c r="AZ57" s="22"/>
      <c r="BA57" s="9"/>
      <c r="BB57" s="20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"/>
      <c r="BN57" s="2"/>
      <c r="BO57" s="2"/>
      <c r="BP57" s="3"/>
      <c r="BQ57" s="3"/>
      <c r="BR57" s="106"/>
    </row>
    <row r="58" spans="1:70" s="1" customFormat="1" ht="22.5" customHeight="1" hidden="1">
      <c r="A58" s="120">
        <v>41</v>
      </c>
      <c r="B58" s="12"/>
      <c r="C58" s="13"/>
      <c r="D58" s="122"/>
      <c r="E58" s="114"/>
      <c r="F58" s="28"/>
      <c r="G58" s="28"/>
      <c r="H58" s="28"/>
      <c r="I58" s="28"/>
      <c r="J58" s="28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22"/>
      <c r="AV58" s="9"/>
      <c r="AW58" s="22"/>
      <c r="AX58" s="22"/>
      <c r="AY58" s="22"/>
      <c r="AZ58" s="22"/>
      <c r="BA58" s="9"/>
      <c r="BB58" s="20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"/>
      <c r="BN58" s="2"/>
      <c r="BO58" s="2"/>
      <c r="BP58" s="3"/>
      <c r="BQ58" s="3"/>
      <c r="BR58" s="106"/>
    </row>
    <row r="59" spans="1:70" s="1" customFormat="1" ht="22.5" customHeight="1" hidden="1">
      <c r="A59" s="120">
        <v>42</v>
      </c>
      <c r="B59" s="12"/>
      <c r="C59" s="13"/>
      <c r="D59" s="122"/>
      <c r="E59" s="114"/>
      <c r="F59" s="28"/>
      <c r="G59" s="28"/>
      <c r="H59" s="28"/>
      <c r="I59" s="28"/>
      <c r="J59" s="28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22"/>
      <c r="AV59" s="9"/>
      <c r="AW59" s="22"/>
      <c r="AX59" s="22"/>
      <c r="AY59" s="22"/>
      <c r="AZ59" s="22"/>
      <c r="BA59" s="9"/>
      <c r="BB59" s="20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"/>
      <c r="BN59" s="2"/>
      <c r="BO59" s="2"/>
      <c r="BP59" s="3"/>
      <c r="BQ59" s="3"/>
      <c r="BR59" s="106"/>
    </row>
    <row r="60" spans="1:70" s="1" customFormat="1" ht="22.5" customHeight="1" hidden="1">
      <c r="A60" s="120">
        <v>43</v>
      </c>
      <c r="B60" s="12"/>
      <c r="C60" s="13"/>
      <c r="D60" s="122"/>
      <c r="E60" s="114"/>
      <c r="F60" s="28"/>
      <c r="G60" s="28"/>
      <c r="H60" s="28"/>
      <c r="I60" s="28"/>
      <c r="J60" s="28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22"/>
      <c r="AV60" s="9"/>
      <c r="AW60" s="22"/>
      <c r="AX60" s="22"/>
      <c r="AY60" s="22"/>
      <c r="AZ60" s="22"/>
      <c r="BA60" s="9"/>
      <c r="BB60" s="20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"/>
      <c r="BN60" s="2"/>
      <c r="BO60" s="2"/>
      <c r="BP60" s="3"/>
      <c r="BQ60" s="3"/>
      <c r="BR60" s="106"/>
    </row>
    <row r="61" spans="1:70" s="1" customFormat="1" ht="22.5" customHeight="1" hidden="1">
      <c r="A61" s="120">
        <v>44</v>
      </c>
      <c r="B61" s="12"/>
      <c r="C61" s="13"/>
      <c r="D61" s="122"/>
      <c r="E61" s="114"/>
      <c r="F61" s="28"/>
      <c r="G61" s="28"/>
      <c r="H61" s="28"/>
      <c r="I61" s="28"/>
      <c r="J61" s="28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22"/>
      <c r="AV61" s="9"/>
      <c r="AW61" s="22"/>
      <c r="AX61" s="22"/>
      <c r="AY61" s="22"/>
      <c r="AZ61" s="22"/>
      <c r="BA61" s="9"/>
      <c r="BB61" s="20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"/>
      <c r="BN61" s="2"/>
      <c r="BO61" s="2"/>
      <c r="BP61" s="3"/>
      <c r="BQ61" s="3"/>
      <c r="BR61" s="106"/>
    </row>
    <row r="62" spans="1:70" s="1" customFormat="1" ht="22.5" customHeight="1" hidden="1">
      <c r="A62" s="120">
        <v>45</v>
      </c>
      <c r="B62" s="12"/>
      <c r="C62" s="13"/>
      <c r="D62" s="122"/>
      <c r="E62" s="114"/>
      <c r="F62" s="28"/>
      <c r="G62" s="28"/>
      <c r="H62" s="28"/>
      <c r="I62" s="28"/>
      <c r="J62" s="28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22"/>
      <c r="AV62" s="9"/>
      <c r="AW62" s="22"/>
      <c r="AX62" s="22"/>
      <c r="AY62" s="22"/>
      <c r="AZ62" s="22"/>
      <c r="BA62" s="9"/>
      <c r="BB62" s="20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"/>
      <c r="BN62" s="2"/>
      <c r="BO62" s="2"/>
      <c r="BP62" s="3"/>
      <c r="BQ62" s="3"/>
      <c r="BR62" s="106"/>
    </row>
    <row r="63" spans="1:70" s="1" customFormat="1" ht="22.5" customHeight="1" hidden="1">
      <c r="A63" s="120">
        <v>46</v>
      </c>
      <c r="B63" s="12"/>
      <c r="C63" s="13"/>
      <c r="D63" s="122"/>
      <c r="E63" s="114"/>
      <c r="F63" s="28"/>
      <c r="G63" s="28"/>
      <c r="H63" s="28"/>
      <c r="I63" s="28"/>
      <c r="J63" s="28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22"/>
      <c r="AV63" s="9"/>
      <c r="AW63" s="22"/>
      <c r="AX63" s="22"/>
      <c r="AY63" s="22"/>
      <c r="AZ63" s="22"/>
      <c r="BA63" s="9"/>
      <c r="BB63" s="20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"/>
      <c r="BN63" s="2"/>
      <c r="BO63" s="2"/>
      <c r="BP63" s="3"/>
      <c r="BQ63" s="3"/>
      <c r="BR63" s="106"/>
    </row>
    <row r="64" spans="1:70" s="1" customFormat="1" ht="22.5" customHeight="1" hidden="1">
      <c r="A64" s="120">
        <v>47</v>
      </c>
      <c r="B64" s="12"/>
      <c r="C64" s="13"/>
      <c r="D64" s="122"/>
      <c r="E64" s="114"/>
      <c r="F64" s="28"/>
      <c r="G64" s="28"/>
      <c r="H64" s="28"/>
      <c r="I64" s="28"/>
      <c r="J64" s="28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22"/>
      <c r="AV64" s="9"/>
      <c r="AW64" s="22"/>
      <c r="AX64" s="22"/>
      <c r="AY64" s="22"/>
      <c r="AZ64" s="22"/>
      <c r="BA64" s="9"/>
      <c r="BB64" s="20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"/>
      <c r="BN64" s="2"/>
      <c r="BO64" s="2"/>
      <c r="BP64" s="3"/>
      <c r="BQ64" s="3"/>
      <c r="BR64" s="106"/>
    </row>
    <row r="65" spans="1:70" s="1" customFormat="1" ht="22.5" customHeight="1" hidden="1">
      <c r="A65" s="120">
        <v>48</v>
      </c>
      <c r="B65" s="12"/>
      <c r="C65" s="13"/>
      <c r="D65" s="122"/>
      <c r="E65" s="114"/>
      <c r="F65" s="28"/>
      <c r="G65" s="28"/>
      <c r="H65" s="28"/>
      <c r="I65" s="28"/>
      <c r="J65" s="28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22"/>
      <c r="AV65" s="9"/>
      <c r="AW65" s="22"/>
      <c r="AX65" s="22"/>
      <c r="AY65" s="22"/>
      <c r="AZ65" s="22"/>
      <c r="BA65" s="9"/>
      <c r="BB65" s="20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2"/>
      <c r="BN65" s="2"/>
      <c r="BO65" s="2"/>
      <c r="BP65" s="3"/>
      <c r="BQ65" s="3"/>
      <c r="BR65" s="106"/>
    </row>
    <row r="66" spans="1:70" s="1" customFormat="1" ht="22.5" customHeight="1" hidden="1">
      <c r="A66" s="120">
        <v>49</v>
      </c>
      <c r="B66" s="12"/>
      <c r="C66" s="13"/>
      <c r="D66" s="122"/>
      <c r="E66" s="114"/>
      <c r="F66" s="28"/>
      <c r="G66" s="28"/>
      <c r="H66" s="28"/>
      <c r="I66" s="28"/>
      <c r="J66" s="28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22"/>
      <c r="AV66" s="9"/>
      <c r="AW66" s="22"/>
      <c r="AX66" s="22"/>
      <c r="AY66" s="22"/>
      <c r="AZ66" s="22"/>
      <c r="BA66" s="9"/>
      <c r="BB66" s="20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2"/>
      <c r="BN66" s="2"/>
      <c r="BO66" s="2"/>
      <c r="BP66" s="3"/>
      <c r="BQ66" s="3"/>
      <c r="BR66" s="106"/>
    </row>
    <row r="67" spans="1:70" s="1" customFormat="1" ht="22.5" customHeight="1" hidden="1">
      <c r="A67" s="120">
        <v>50</v>
      </c>
      <c r="B67" s="12"/>
      <c r="C67" s="13"/>
      <c r="D67" s="122"/>
      <c r="E67" s="114"/>
      <c r="F67" s="28"/>
      <c r="G67" s="28"/>
      <c r="H67" s="28"/>
      <c r="I67" s="28"/>
      <c r="J67" s="28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22"/>
      <c r="AV67" s="9"/>
      <c r="AW67" s="22"/>
      <c r="AX67" s="22"/>
      <c r="AY67" s="22"/>
      <c r="AZ67" s="22"/>
      <c r="BA67" s="9"/>
      <c r="BB67" s="20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2"/>
      <c r="BN67" s="2"/>
      <c r="BO67" s="2"/>
      <c r="BP67" s="3"/>
      <c r="BQ67" s="3"/>
      <c r="BR67" s="106"/>
    </row>
    <row r="68" spans="1:70" s="1" customFormat="1" ht="22.5" customHeight="1" hidden="1">
      <c r="A68" s="120">
        <v>51</v>
      </c>
      <c r="B68" s="12"/>
      <c r="C68" s="13"/>
      <c r="D68" s="122"/>
      <c r="E68" s="114"/>
      <c r="F68" s="28"/>
      <c r="G68" s="28"/>
      <c r="H68" s="28"/>
      <c r="I68" s="28"/>
      <c r="J68" s="28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22"/>
      <c r="AV68" s="9"/>
      <c r="AW68" s="22"/>
      <c r="AX68" s="22"/>
      <c r="AY68" s="22"/>
      <c r="AZ68" s="22"/>
      <c r="BA68" s="9"/>
      <c r="BB68" s="20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2"/>
      <c r="BN68" s="2"/>
      <c r="BO68" s="2"/>
      <c r="BP68" s="3"/>
      <c r="BQ68" s="3"/>
      <c r="BR68" s="106"/>
    </row>
    <row r="69" spans="1:70" s="1" customFormat="1" ht="22.5" customHeight="1" hidden="1">
      <c r="A69" s="120">
        <v>52</v>
      </c>
      <c r="B69" s="12"/>
      <c r="C69" s="13"/>
      <c r="D69" s="122"/>
      <c r="E69" s="114"/>
      <c r="F69" s="28"/>
      <c r="G69" s="28"/>
      <c r="H69" s="28"/>
      <c r="I69" s="28"/>
      <c r="J69" s="28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22"/>
      <c r="AV69" s="9"/>
      <c r="AW69" s="22"/>
      <c r="AX69" s="22"/>
      <c r="AY69" s="22"/>
      <c r="AZ69" s="22"/>
      <c r="BA69" s="9"/>
      <c r="BB69" s="20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2"/>
      <c r="BN69" s="2"/>
      <c r="BO69" s="2"/>
      <c r="BP69" s="3"/>
      <c r="BQ69" s="3"/>
      <c r="BR69" s="106"/>
    </row>
    <row r="70" spans="1:70" s="1" customFormat="1" ht="22.5" customHeight="1" hidden="1">
      <c r="A70" s="120">
        <v>53</v>
      </c>
      <c r="B70" s="12"/>
      <c r="C70" s="13"/>
      <c r="D70" s="122"/>
      <c r="E70" s="114"/>
      <c r="F70" s="28"/>
      <c r="G70" s="28"/>
      <c r="H70" s="28"/>
      <c r="I70" s="28"/>
      <c r="J70" s="28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22"/>
      <c r="AV70" s="9"/>
      <c r="AW70" s="22"/>
      <c r="AX70" s="22"/>
      <c r="AY70" s="22"/>
      <c r="AZ70" s="22"/>
      <c r="BA70" s="9"/>
      <c r="BB70" s="20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2"/>
      <c r="BN70" s="2"/>
      <c r="BO70" s="2"/>
      <c r="BP70" s="3"/>
      <c r="BQ70" s="3"/>
      <c r="BR70" s="106"/>
    </row>
    <row r="71" spans="1:70" s="1" customFormat="1" ht="22.5" customHeight="1" hidden="1">
      <c r="A71" s="120">
        <v>54</v>
      </c>
      <c r="B71" s="12"/>
      <c r="C71" s="13"/>
      <c r="D71" s="122"/>
      <c r="E71" s="114"/>
      <c r="F71" s="28"/>
      <c r="G71" s="28"/>
      <c r="H71" s="28"/>
      <c r="I71" s="28"/>
      <c r="J71" s="28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22"/>
      <c r="AV71" s="9"/>
      <c r="AW71" s="22"/>
      <c r="AX71" s="22"/>
      <c r="AY71" s="22"/>
      <c r="AZ71" s="22"/>
      <c r="BA71" s="9"/>
      <c r="BB71" s="20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2"/>
      <c r="BN71" s="2"/>
      <c r="BO71" s="2"/>
      <c r="BP71" s="3"/>
      <c r="BQ71" s="3"/>
      <c r="BR71" s="106"/>
    </row>
    <row r="72" spans="1:70" s="1" customFormat="1" ht="22.5" customHeight="1" hidden="1">
      <c r="A72" s="120">
        <v>55</v>
      </c>
      <c r="B72" s="12"/>
      <c r="C72" s="13"/>
      <c r="D72" s="122"/>
      <c r="E72" s="114"/>
      <c r="F72" s="28"/>
      <c r="G72" s="28"/>
      <c r="H72" s="28"/>
      <c r="I72" s="28"/>
      <c r="J72" s="28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22"/>
      <c r="AV72" s="9"/>
      <c r="AW72" s="22"/>
      <c r="AX72" s="22"/>
      <c r="AY72" s="22"/>
      <c r="AZ72" s="22"/>
      <c r="BA72" s="9"/>
      <c r="BB72" s="20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2"/>
      <c r="BN72" s="2"/>
      <c r="BO72" s="2"/>
      <c r="BP72" s="3"/>
      <c r="BQ72" s="3"/>
      <c r="BR72" s="106"/>
    </row>
    <row r="73" spans="1:70" s="1" customFormat="1" ht="12.75">
      <c r="A73" s="126" t="s">
        <v>11</v>
      </c>
      <c r="B73" s="106"/>
      <c r="C73" s="34" t="s">
        <v>9</v>
      </c>
      <c r="D73" s="127">
        <f>SUM(D8:D72)</f>
        <v>0</v>
      </c>
      <c r="E73" s="20">
        <f>SUM(E8:E72)</f>
        <v>0</v>
      </c>
      <c r="F73" s="3">
        <f aca="true" t="shared" si="2" ref="F73:BQ73">SUM(F8:F72)</f>
        <v>0</v>
      </c>
      <c r="G73" s="3">
        <f t="shared" si="2"/>
        <v>0</v>
      </c>
      <c r="H73" s="3">
        <f t="shared" si="2"/>
        <v>0</v>
      </c>
      <c r="I73" s="3">
        <f t="shared" si="2"/>
        <v>0</v>
      </c>
      <c r="J73" s="3">
        <f t="shared" si="2"/>
        <v>0</v>
      </c>
      <c r="K73" s="3">
        <f t="shared" si="2"/>
        <v>0</v>
      </c>
      <c r="L73" s="3">
        <f t="shared" si="2"/>
        <v>0</v>
      </c>
      <c r="M73" s="3">
        <f t="shared" si="2"/>
        <v>0</v>
      </c>
      <c r="N73" s="3">
        <f t="shared" si="2"/>
        <v>0</v>
      </c>
      <c r="O73" s="3">
        <f t="shared" si="2"/>
        <v>0</v>
      </c>
      <c r="P73" s="3">
        <f t="shared" si="2"/>
        <v>0</v>
      </c>
      <c r="Q73" s="3">
        <f t="shared" si="2"/>
        <v>0</v>
      </c>
      <c r="R73" s="3">
        <f t="shared" si="2"/>
        <v>0</v>
      </c>
      <c r="S73" s="3">
        <f t="shared" si="2"/>
        <v>0</v>
      </c>
      <c r="T73" s="3">
        <f t="shared" si="2"/>
        <v>0</v>
      </c>
      <c r="U73" s="3">
        <f t="shared" si="2"/>
        <v>0</v>
      </c>
      <c r="V73" s="3">
        <f t="shared" si="2"/>
        <v>0</v>
      </c>
      <c r="W73" s="3">
        <f t="shared" si="2"/>
        <v>0</v>
      </c>
      <c r="X73" s="3">
        <f t="shared" si="2"/>
        <v>0</v>
      </c>
      <c r="Y73" s="3">
        <f t="shared" si="2"/>
        <v>2000</v>
      </c>
      <c r="Z73" s="3">
        <f t="shared" si="2"/>
        <v>0</v>
      </c>
      <c r="AA73" s="3">
        <f t="shared" si="2"/>
        <v>689</v>
      </c>
      <c r="AB73" s="3">
        <f t="shared" si="2"/>
        <v>0</v>
      </c>
      <c r="AC73" s="3">
        <f t="shared" si="2"/>
        <v>2689</v>
      </c>
      <c r="AD73" s="3">
        <f t="shared" si="2"/>
        <v>2689</v>
      </c>
      <c r="AE73" s="3">
        <f t="shared" si="2"/>
        <v>0</v>
      </c>
      <c r="AF73" s="3">
        <f t="shared" si="2"/>
        <v>0</v>
      </c>
      <c r="AG73" s="3">
        <f t="shared" si="2"/>
        <v>100000</v>
      </c>
      <c r="AH73" s="3">
        <f t="shared" si="2"/>
        <v>0</v>
      </c>
      <c r="AI73" s="3">
        <f t="shared" si="2"/>
        <v>0</v>
      </c>
      <c r="AJ73" s="3">
        <f t="shared" si="2"/>
        <v>0</v>
      </c>
      <c r="AK73" s="3">
        <f t="shared" si="2"/>
        <v>0</v>
      </c>
      <c r="AL73" s="3">
        <f t="shared" si="2"/>
        <v>260</v>
      </c>
      <c r="AM73" s="3">
        <f t="shared" si="2"/>
        <v>0</v>
      </c>
      <c r="AN73" s="3">
        <f t="shared" si="2"/>
        <v>700</v>
      </c>
      <c r="AO73" s="3">
        <f t="shared" si="2"/>
        <v>300</v>
      </c>
      <c r="AP73" s="3">
        <f t="shared" si="2"/>
        <v>2000</v>
      </c>
      <c r="AQ73" s="3"/>
      <c r="AR73" s="3"/>
      <c r="AS73" s="3">
        <f t="shared" si="2"/>
        <v>0</v>
      </c>
      <c r="AT73" s="3">
        <f t="shared" si="2"/>
        <v>0</v>
      </c>
      <c r="AU73" s="3">
        <f t="shared" si="2"/>
        <v>0</v>
      </c>
      <c r="AV73" s="3">
        <f t="shared" si="2"/>
        <v>9</v>
      </c>
      <c r="AW73" s="3">
        <f>SUM(AW8:AW72)</f>
        <v>0</v>
      </c>
      <c r="AX73" s="3">
        <f>SUM(AX8:AX72)</f>
        <v>0</v>
      </c>
      <c r="AY73" s="3">
        <f t="shared" si="2"/>
        <v>0</v>
      </c>
      <c r="AZ73" s="3">
        <f t="shared" si="2"/>
        <v>20</v>
      </c>
      <c r="BA73" s="3">
        <f>SUM(BA8:BA72)</f>
        <v>20</v>
      </c>
      <c r="BB73" s="3">
        <f t="shared" si="2"/>
        <v>0</v>
      </c>
      <c r="BC73" s="3">
        <f t="shared" si="2"/>
        <v>0</v>
      </c>
      <c r="BD73" s="3">
        <f t="shared" si="2"/>
        <v>0</v>
      </c>
      <c r="BE73" s="3">
        <f t="shared" si="2"/>
        <v>0</v>
      </c>
      <c r="BF73" s="3"/>
      <c r="BG73" s="3"/>
      <c r="BH73" s="3">
        <f t="shared" si="2"/>
        <v>0</v>
      </c>
      <c r="BI73" s="3">
        <f t="shared" si="2"/>
        <v>20000</v>
      </c>
      <c r="BJ73" s="3">
        <f t="shared" si="2"/>
        <v>2689</v>
      </c>
      <c r="BK73" s="3">
        <f t="shared" si="2"/>
        <v>70000</v>
      </c>
      <c r="BL73" s="3">
        <f t="shared" si="2"/>
        <v>0</v>
      </c>
      <c r="BM73" s="3">
        <f t="shared" si="2"/>
        <v>10000</v>
      </c>
      <c r="BN73" s="3">
        <f t="shared" si="2"/>
        <v>0</v>
      </c>
      <c r="BO73" s="3">
        <f t="shared" si="2"/>
        <v>0</v>
      </c>
      <c r="BP73" s="3">
        <f t="shared" si="2"/>
        <v>0</v>
      </c>
      <c r="BQ73" s="3">
        <f t="shared" si="2"/>
        <v>0</v>
      </c>
      <c r="BR73" s="106"/>
    </row>
    <row r="74" spans="1:70" s="4" customFormat="1" ht="13.5" thickBot="1">
      <c r="A74" s="128"/>
      <c r="B74" s="129"/>
      <c r="C74" s="130" t="s">
        <v>10</v>
      </c>
      <c r="D74" s="131"/>
      <c r="E74" s="116">
        <f>E7+E73-F73</f>
        <v>1500</v>
      </c>
      <c r="F74" s="30"/>
      <c r="G74" s="30"/>
      <c r="H74" s="30">
        <f>H7+H73-G73</f>
        <v>300</v>
      </c>
      <c r="I74" s="30">
        <f>I73+I7-J73</f>
        <v>0</v>
      </c>
      <c r="J74" s="30"/>
      <c r="K74" s="5">
        <f>K7+K73-L73</f>
        <v>385</v>
      </c>
      <c r="L74" s="5"/>
      <c r="M74" s="5">
        <f>M7+M73-N73</f>
        <v>50</v>
      </c>
      <c r="N74" s="5"/>
      <c r="O74" s="5">
        <f>O7+O73-P73</f>
        <v>20</v>
      </c>
      <c r="P74" s="5"/>
      <c r="Q74" s="5" t="s">
        <v>130</v>
      </c>
      <c r="R74" s="151" t="s">
        <v>130</v>
      </c>
      <c r="S74" s="151" t="s">
        <v>130</v>
      </c>
      <c r="T74" s="151" t="s">
        <v>130</v>
      </c>
      <c r="U74" s="151" t="s">
        <v>130</v>
      </c>
      <c r="V74" s="151" t="s">
        <v>130</v>
      </c>
      <c r="W74" s="151" t="s">
        <v>130</v>
      </c>
      <c r="X74" s="151" t="s">
        <v>130</v>
      </c>
      <c r="Y74" s="151" t="s">
        <v>130</v>
      </c>
      <c r="Z74" s="151" t="s">
        <v>130</v>
      </c>
      <c r="AA74" s="151" t="s">
        <v>130</v>
      </c>
      <c r="AB74" s="151" t="s">
        <v>130</v>
      </c>
      <c r="AC74" s="151" t="s">
        <v>130</v>
      </c>
      <c r="AD74" s="151" t="s">
        <v>130</v>
      </c>
      <c r="AE74" s="5">
        <f>AE7+AE73-AF73</f>
        <v>0</v>
      </c>
      <c r="AF74" s="5"/>
      <c r="AG74" s="5">
        <f>AG7+AG73-AH73</f>
        <v>100515</v>
      </c>
      <c r="AH74" s="5"/>
      <c r="AI74" s="5">
        <f>IF(AI7+AI73-AJ73-AJ7&gt;0,AI7+AI73-AJ73-AJ7,0)</f>
        <v>0</v>
      </c>
      <c r="AJ74" s="5">
        <f>IF(AJ7+AJ73-AI73-AI7&gt;0,AJ7+AJ73-AI73-AI7,0)</f>
        <v>170</v>
      </c>
      <c r="AK74" s="5">
        <f>IF(AK7+AK73-AL73-AL7&gt;0,AK7+AK73-AL73-AL7,0)</f>
        <v>0</v>
      </c>
      <c r="AL74" s="5">
        <f>IF(AL7+AL73-AK73-AK7&gt;0,AL7+AL73-AK73-AK7,0)</f>
        <v>390</v>
      </c>
      <c r="AM74" s="5">
        <f>IF(AM7+AM73-AN73-AN7&gt;0,AM7+AM73-AN73-AN7,0)</f>
        <v>0</v>
      </c>
      <c r="AN74" s="5">
        <f>IF(AN7+AN73-AM73-AM7&gt;0,AN7+AN73-AM73-AM7,0)</f>
        <v>1050</v>
      </c>
      <c r="AO74" s="5">
        <f>IF(AO7+AO73-AP73-AP7&gt;0,AO7+AO73-AP73-AP7,0)</f>
        <v>0</v>
      </c>
      <c r="AP74" s="5">
        <f>IF(AP7+AP73-AO73-AO7&gt;0,AP7+AP73-AO73-AO7,0)</f>
        <v>2700</v>
      </c>
      <c r="AQ74" s="5">
        <f>IF(AQ7+AQ73-AR73-AR7&gt;0,AQ7+AQ73-AR73-AR7,0)</f>
        <v>0</v>
      </c>
      <c r="AR74" s="5">
        <f>IF(AR7+AR73-AQ73-AQ7&gt;0,AR7+AR73-AQ73-AQ7,0)</f>
        <v>0</v>
      </c>
      <c r="AS74" s="5">
        <f>IF(AS7+AS73-AT73-AT7&gt;0,AS7+AS73-AT73-AT7,0)</f>
        <v>0</v>
      </c>
      <c r="AT74" s="5">
        <f>IF(AT7+AT73-AS73-AS7&gt;0,AT7+AT73-AS73-AS7,0)</f>
        <v>0</v>
      </c>
      <c r="AU74" s="5">
        <f>IF(AU7+AU73-AV73-AV7&gt;0,AU7+AU73-AV73-AV7,0)</f>
        <v>0</v>
      </c>
      <c r="AV74" s="5">
        <f>IF(AV7+AV73-AU73-AU7&gt;0,AV7+AV73-AU73-AU7,0)</f>
        <v>14</v>
      </c>
      <c r="AW74" s="5">
        <f>IF(AW7+AW73-BA7-BA73&gt;0,AW7+AW73-BA73,0)</f>
        <v>0</v>
      </c>
      <c r="AX74" s="238">
        <f>IF(BA7+BA73-AW7-AW73&gt;0,BA7+BA73-AW7-AW73,0)</f>
        <v>20</v>
      </c>
      <c r="AY74" s="239"/>
      <c r="AZ74" s="239"/>
      <c r="BA74" s="240"/>
      <c r="BB74" s="5">
        <f>IF(BB7+BB73-BC73-BC7&gt;0,BB7+BB73-BC73-BC7,0)</f>
        <v>0</v>
      </c>
      <c r="BC74" s="5">
        <f>IF(BC7+BC73-BB73-BB7&gt;0,BC7+BC73-BB73-BB7,0)</f>
        <v>0</v>
      </c>
      <c r="BD74" s="5">
        <f>IF(BD7+BD73-BE73-BE7&gt;0,BD7+BD73-BE73-BE7,0)</f>
        <v>0</v>
      </c>
      <c r="BE74" s="5">
        <f>IF(BE7+BE73-BD73-BD7&gt;0,BE7+BE73-BD73-BD7,0)</f>
        <v>0</v>
      </c>
      <c r="BF74" s="5"/>
      <c r="BG74" s="5"/>
      <c r="BH74" s="5">
        <f>IF(BH7+BH73-BI73-BI7&gt;0,BH7+BH73-BI73-BI7,0)</f>
        <v>0</v>
      </c>
      <c r="BI74" s="5">
        <f>IF(BI7+BI73-BH73-BH7&gt;0,BI7+BI73-BH73-BH7,0)</f>
        <v>20000</v>
      </c>
      <c r="BJ74" s="5">
        <f>IF(BJ7+BJ73-BK73-BK7&gt;0,BJ7+BJ73-BK73-BK7,0)</f>
        <v>0</v>
      </c>
      <c r="BK74" s="5">
        <f>IF(BK7+BK73-BJ73-BJ7&gt;0,BK7+BK73-BJ73-BJ7,0)</f>
        <v>67311</v>
      </c>
      <c r="BL74" s="5">
        <f>IF(BL7+BL73-BM73-BM7&gt;0,BL7+BL73-BM73-BM7,0)</f>
        <v>0</v>
      </c>
      <c r="BM74" s="5">
        <f>IF(BM7+BM73-BL73-BL7&gt;0,BM7+BM73-BL73-BL7,0)</f>
        <v>10515</v>
      </c>
      <c r="BN74" s="5">
        <f>IF(BN7+BN73-BO73-BO7&gt;0,BN7+BN73-BO73-BO7,0)</f>
        <v>0</v>
      </c>
      <c r="BO74" s="5">
        <f>IF(BO7+BO73-BN73-BN7&gt;0,BO7+BO73-BN73-BN7,0)</f>
        <v>0</v>
      </c>
      <c r="BP74" s="5">
        <f>BP7+BP73-BQ73</f>
        <v>0</v>
      </c>
      <c r="BQ74" s="5"/>
      <c r="BR74" s="108"/>
    </row>
    <row r="75" ht="6" customHeight="1"/>
    <row r="76" spans="3:35" ht="16.5" customHeight="1">
      <c r="C76" s="168" t="s">
        <v>152</v>
      </c>
      <c r="K76" s="255"/>
      <c r="L76" s="255"/>
      <c r="M76" s="255"/>
      <c r="N76" s="255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F76" t="s">
        <v>17</v>
      </c>
      <c r="AI76" s="1"/>
    </row>
    <row r="77" spans="11:53" ht="5.25" customHeight="1">
      <c r="K77" s="254"/>
      <c r="L77" s="254"/>
      <c r="M77" s="254"/>
      <c r="N77" s="254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U77" s="1"/>
      <c r="AV77" s="1"/>
      <c r="AW77" s="1"/>
      <c r="AX77" s="1"/>
      <c r="AY77" s="1"/>
      <c r="AZ77" s="1"/>
      <c r="BA77" s="1"/>
    </row>
    <row r="78" spans="3:32" ht="18" customHeight="1">
      <c r="C78" s="35"/>
      <c r="D78" s="25"/>
      <c r="E78" s="25"/>
      <c r="F78" s="25"/>
      <c r="G78" s="25"/>
      <c r="H78" s="25"/>
      <c r="I78" s="25"/>
      <c r="J78" s="25"/>
      <c r="K78" s="1"/>
      <c r="L78" s="1"/>
      <c r="AF78" t="s">
        <v>18</v>
      </c>
    </row>
    <row r="79" spans="11:12" ht="12.75">
      <c r="K79" s="234"/>
      <c r="L79" s="234"/>
    </row>
    <row r="80" spans="5:7" ht="12.75">
      <c r="E80" s="24" t="s">
        <v>13</v>
      </c>
      <c r="G80" s="24" t="s">
        <v>131</v>
      </c>
    </row>
    <row r="81" spans="3:70" ht="12.75">
      <c r="C81" s="168" t="s">
        <v>138</v>
      </c>
      <c r="D81" s="169"/>
      <c r="E81" s="256">
        <f>E74+I74+K74+M74+O74+AE74+AG74+AI74+AK74+AM74+AO74+AQ74+AS74+AU74+AW74+BB74+BD74+BF74+BH74+BJ74+BL74+BN74</f>
        <v>102470</v>
      </c>
      <c r="F81" s="257"/>
      <c r="G81" s="256">
        <f>H74+AJ74+AL74+AN74+AP74+AR74+AT74+AV74+AX74+BC74+BE74+BG74+BI74+BK74+BM74+BO74</f>
        <v>102470</v>
      </c>
      <c r="H81" s="257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65:70" ht="12.75">
      <c r="BM82" s="1"/>
      <c r="BN82" s="1"/>
      <c r="BO82" s="1"/>
      <c r="BP82" s="1"/>
      <c r="BQ82" s="1"/>
      <c r="BR82" s="1"/>
    </row>
    <row r="83" spans="11:12" ht="12.75">
      <c r="K83" s="234"/>
      <c r="L83" s="234"/>
    </row>
  </sheetData>
  <sheetProtection/>
  <mergeCells count="62">
    <mergeCell ref="M77:N77"/>
    <mergeCell ref="K77:L77"/>
    <mergeCell ref="K79:L79"/>
    <mergeCell ref="K76:L76"/>
    <mergeCell ref="M76:N76"/>
    <mergeCell ref="E81:F81"/>
    <mergeCell ref="G81:H81"/>
    <mergeCell ref="AZ43:BA43"/>
    <mergeCell ref="AK4:AL5"/>
    <mergeCell ref="AI4:AJ5"/>
    <mergeCell ref="AG4:AH5"/>
    <mergeCell ref="D4:D6"/>
    <mergeCell ref="AE4:AF5"/>
    <mergeCell ref="M4:N5"/>
    <mergeCell ref="AO4:AP5"/>
    <mergeCell ref="D43:D44"/>
    <mergeCell ref="BA4:BA5"/>
    <mergeCell ref="B43:B44"/>
    <mergeCell ref="K43:L43"/>
    <mergeCell ref="M43:N43"/>
    <mergeCell ref="AS4:AT5"/>
    <mergeCell ref="AE43:AF43"/>
    <mergeCell ref="AG43:AH43"/>
    <mergeCell ref="O4:P5"/>
    <mergeCell ref="AM4:AN5"/>
    <mergeCell ref="Q6:AC6"/>
    <mergeCell ref="K83:L83"/>
    <mergeCell ref="BD43:BE43"/>
    <mergeCell ref="AI43:AJ43"/>
    <mergeCell ref="AK43:AL43"/>
    <mergeCell ref="AM43:AN43"/>
    <mergeCell ref="AO43:AP43"/>
    <mergeCell ref="AS43:AT43"/>
    <mergeCell ref="BB43:BC43"/>
    <mergeCell ref="AX74:BA74"/>
    <mergeCell ref="AU43:AV43"/>
    <mergeCell ref="B2:C2"/>
    <mergeCell ref="A7:C7"/>
    <mergeCell ref="E4:F5"/>
    <mergeCell ref="G4:H5"/>
    <mergeCell ref="I4:J5"/>
    <mergeCell ref="K4:L5"/>
    <mergeCell ref="B4:B6"/>
    <mergeCell ref="C4:C6"/>
    <mergeCell ref="A4:A6"/>
    <mergeCell ref="BP4:BQ5"/>
    <mergeCell ref="BN5:BO5"/>
    <mergeCell ref="BH4:BO4"/>
    <mergeCell ref="BB4:BC5"/>
    <mergeCell ref="BJ5:BK5"/>
    <mergeCell ref="BH5:BI5"/>
    <mergeCell ref="BD4:BE5"/>
    <mergeCell ref="BL5:BM5"/>
    <mergeCell ref="AX4:AZ4"/>
    <mergeCell ref="AX6:BA6"/>
    <mergeCell ref="AQ4:AR5"/>
    <mergeCell ref="BF4:BG5"/>
    <mergeCell ref="Q4:AB4"/>
    <mergeCell ref="AD4:AD5"/>
    <mergeCell ref="AC4:AC5"/>
    <mergeCell ref="AU4:AV5"/>
    <mergeCell ref="AW4:AW5"/>
  </mergeCells>
  <printOptions/>
  <pageMargins left="0.3937007874015748" right="0" top="0.31496062992125984" bottom="0" header="0.5118110236220472" footer="0.5118110236220472"/>
  <pageSetup horizontalDpi="300" verticalDpi="3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zoomScalePageLayoutView="0" workbookViewId="0" topLeftCell="A13">
      <selection activeCell="F23" sqref="F23:F37"/>
    </sheetView>
  </sheetViews>
  <sheetFormatPr defaultColWidth="9.140625" defaultRowHeight="12.75"/>
  <cols>
    <col min="1" max="1" width="15.421875" style="60" customWidth="1"/>
    <col min="2" max="3" width="8.421875" style="60" customWidth="1"/>
    <col min="4" max="4" width="11.00390625" style="60" customWidth="1"/>
    <col min="5" max="5" width="6.00390625" style="60" customWidth="1"/>
    <col min="6" max="7" width="21.00390625" style="60" customWidth="1"/>
    <col min="8" max="8" width="9.140625" style="50" customWidth="1"/>
    <col min="9" max="16384" width="9.140625" style="60" customWidth="1"/>
  </cols>
  <sheetData>
    <row r="1" spans="1:8" s="51" customFormat="1" ht="11.25" customHeight="1">
      <c r="A1" s="49"/>
      <c r="B1" s="49"/>
      <c r="C1" s="49"/>
      <c r="D1" s="49"/>
      <c r="E1" s="49"/>
      <c r="F1" s="326" t="s">
        <v>33</v>
      </c>
      <c r="G1" s="326"/>
      <c r="H1" s="50"/>
    </row>
    <row r="2" spans="1:8" s="51" customFormat="1" ht="22.5" customHeight="1">
      <c r="A2" s="49"/>
      <c r="B2" s="49"/>
      <c r="C2" s="49"/>
      <c r="D2" s="49"/>
      <c r="E2" s="49"/>
      <c r="F2" s="327" t="s">
        <v>34</v>
      </c>
      <c r="G2" s="327"/>
      <c r="H2" s="50"/>
    </row>
    <row r="3" spans="1:8" s="51" customFormat="1" ht="11.25" customHeight="1">
      <c r="A3" s="49"/>
      <c r="B3" s="49"/>
      <c r="C3" s="49"/>
      <c r="D3" s="49"/>
      <c r="E3" s="49"/>
      <c r="F3" s="328" t="s">
        <v>35</v>
      </c>
      <c r="G3" s="328"/>
      <c r="H3" s="50"/>
    </row>
    <row r="4" spans="1:8" s="51" customFormat="1" ht="3" customHeight="1">
      <c r="A4" s="49"/>
      <c r="B4" s="49"/>
      <c r="C4" s="49"/>
      <c r="D4" s="49"/>
      <c r="E4" s="49"/>
      <c r="F4" s="49"/>
      <c r="G4" s="49"/>
      <c r="H4" s="50"/>
    </row>
    <row r="5" spans="1:8" s="51" customFormat="1" ht="12.75" customHeight="1">
      <c r="A5" s="329" t="s">
        <v>36</v>
      </c>
      <c r="B5" s="329"/>
      <c r="C5" s="329"/>
      <c r="D5" s="329"/>
      <c r="E5" s="329"/>
      <c r="F5" s="329"/>
      <c r="G5" s="329"/>
      <c r="H5" s="50"/>
    </row>
    <row r="6" spans="1:8" s="51" customFormat="1" ht="15" customHeight="1">
      <c r="A6" s="49"/>
      <c r="B6" s="49"/>
      <c r="C6" s="52" t="s">
        <v>37</v>
      </c>
      <c r="D6" s="330"/>
      <c r="E6" s="330"/>
      <c r="F6" s="53" t="s">
        <v>38</v>
      </c>
      <c r="G6" s="49"/>
      <c r="H6" s="50"/>
    </row>
    <row r="7" spans="1:8" s="51" customFormat="1" ht="13.5" customHeight="1">
      <c r="A7" s="54"/>
      <c r="B7" s="49"/>
      <c r="C7" s="49"/>
      <c r="D7" s="49"/>
      <c r="E7" s="49"/>
      <c r="F7" s="49"/>
      <c r="G7" s="49"/>
      <c r="H7" s="50"/>
    </row>
    <row r="8" spans="1:8" s="51" customFormat="1" ht="15" customHeight="1">
      <c r="A8" s="321" t="s">
        <v>39</v>
      </c>
      <c r="B8" s="322"/>
      <c r="C8" s="322"/>
      <c r="D8" s="323"/>
      <c r="E8" s="324"/>
      <c r="F8" s="324"/>
      <c r="G8" s="325"/>
      <c r="H8" s="50"/>
    </row>
    <row r="9" spans="1:8" s="51" customFormat="1" ht="15" customHeight="1">
      <c r="A9" s="321" t="s">
        <v>40</v>
      </c>
      <c r="B9" s="322"/>
      <c r="C9" s="322"/>
      <c r="D9" s="323"/>
      <c r="E9" s="324"/>
      <c r="F9" s="324"/>
      <c r="G9" s="325"/>
      <c r="H9" s="50"/>
    </row>
    <row r="10" spans="1:8" s="51" customFormat="1" ht="15" customHeight="1">
      <c r="A10" s="321" t="s">
        <v>41</v>
      </c>
      <c r="B10" s="322"/>
      <c r="C10" s="322"/>
      <c r="D10" s="323"/>
      <c r="E10" s="324"/>
      <c r="F10" s="324"/>
      <c r="G10" s="325"/>
      <c r="H10" s="50"/>
    </row>
    <row r="11" spans="1:8" s="51" customFormat="1" ht="15" customHeight="1">
      <c r="A11" s="321" t="s">
        <v>42</v>
      </c>
      <c r="B11" s="322"/>
      <c r="C11" s="322"/>
      <c r="D11" s="323"/>
      <c r="E11" s="324"/>
      <c r="F11" s="324"/>
      <c r="G11" s="325"/>
      <c r="H11" s="50"/>
    </row>
    <row r="12" spans="1:8" s="51" customFormat="1" ht="15" customHeight="1">
      <c r="A12" s="321" t="s">
        <v>43</v>
      </c>
      <c r="B12" s="322"/>
      <c r="C12" s="322"/>
      <c r="D12" s="323"/>
      <c r="E12" s="324"/>
      <c r="F12" s="324"/>
      <c r="G12" s="325"/>
      <c r="H12" s="50"/>
    </row>
    <row r="13" spans="1:8" s="51" customFormat="1" ht="15" customHeight="1">
      <c r="A13" s="321" t="s">
        <v>44</v>
      </c>
      <c r="B13" s="322"/>
      <c r="C13" s="322"/>
      <c r="D13" s="323"/>
      <c r="E13" s="324"/>
      <c r="F13" s="324"/>
      <c r="G13" s="325"/>
      <c r="H13" s="50"/>
    </row>
    <row r="14" spans="1:8" s="51" customFormat="1" ht="15" customHeight="1">
      <c r="A14" s="321" t="s">
        <v>45</v>
      </c>
      <c r="B14" s="322"/>
      <c r="C14" s="322"/>
      <c r="D14" s="323"/>
      <c r="E14" s="324"/>
      <c r="F14" s="324"/>
      <c r="G14" s="325"/>
      <c r="H14" s="50"/>
    </row>
    <row r="15" spans="1:8" s="51" customFormat="1" ht="11.25" customHeight="1">
      <c r="A15" s="54"/>
      <c r="B15" s="54"/>
      <c r="C15" s="54"/>
      <c r="D15" s="54"/>
      <c r="E15" s="54"/>
      <c r="F15" s="49"/>
      <c r="G15" s="49"/>
      <c r="H15" s="50"/>
    </row>
    <row r="16" spans="1:8" s="51" customFormat="1" ht="18.75" customHeight="1">
      <c r="A16" s="49"/>
      <c r="B16" s="49"/>
      <c r="C16" s="49"/>
      <c r="D16" s="49"/>
      <c r="E16" s="313" t="s">
        <v>46</v>
      </c>
      <c r="F16" s="313"/>
      <c r="G16" s="55"/>
      <c r="H16" s="50"/>
    </row>
    <row r="17" spans="1:8" s="51" customFormat="1" ht="18.75" customHeight="1">
      <c r="A17" s="49"/>
      <c r="B17" s="49"/>
      <c r="C17" s="49"/>
      <c r="D17" s="49"/>
      <c r="E17" s="313" t="s">
        <v>47</v>
      </c>
      <c r="F17" s="313"/>
      <c r="G17" s="55"/>
      <c r="H17" s="50"/>
    </row>
    <row r="18" spans="1:8" s="51" customFormat="1" ht="18.75" customHeight="1">
      <c r="A18" s="49"/>
      <c r="B18" s="49"/>
      <c r="C18" s="49"/>
      <c r="D18" s="49"/>
      <c r="E18" s="313" t="s">
        <v>48</v>
      </c>
      <c r="F18" s="313"/>
      <c r="G18" s="55"/>
      <c r="H18" s="50"/>
    </row>
    <row r="19" spans="1:8" s="51" customFormat="1" ht="11.25" customHeight="1">
      <c r="A19" s="49"/>
      <c r="B19" s="49"/>
      <c r="C19" s="49"/>
      <c r="D19" s="56"/>
      <c r="E19" s="57"/>
      <c r="F19" s="49"/>
      <c r="G19" s="49"/>
      <c r="H19" s="50"/>
    </row>
    <row r="20" spans="1:7" ht="32.25" customHeight="1">
      <c r="A20" s="314" t="s">
        <v>49</v>
      </c>
      <c r="B20" s="314"/>
      <c r="C20" s="314"/>
      <c r="D20" s="314"/>
      <c r="E20" s="58" t="s">
        <v>50</v>
      </c>
      <c r="F20" s="59" t="s">
        <v>51</v>
      </c>
      <c r="G20" s="59" t="s">
        <v>52</v>
      </c>
    </row>
    <row r="21" spans="1:7" ht="11.25" customHeight="1">
      <c r="A21" s="315">
        <v>1</v>
      </c>
      <c r="B21" s="316"/>
      <c r="C21" s="316"/>
      <c r="D21" s="317"/>
      <c r="E21" s="61">
        <v>2</v>
      </c>
      <c r="F21" s="61">
        <v>3</v>
      </c>
      <c r="G21" s="61">
        <v>4</v>
      </c>
    </row>
    <row r="22" spans="1:7" ht="15" customHeight="1">
      <c r="A22" s="318" t="s">
        <v>53</v>
      </c>
      <c r="B22" s="319"/>
      <c r="C22" s="319"/>
      <c r="D22" s="320"/>
      <c r="E22" s="62"/>
      <c r="F22" s="63"/>
      <c r="G22" s="63"/>
    </row>
    <row r="23" spans="1:7" ht="15" customHeight="1">
      <c r="A23" s="283" t="s">
        <v>54</v>
      </c>
      <c r="B23" s="284"/>
      <c r="C23" s="284"/>
      <c r="D23" s="285"/>
      <c r="E23" s="62">
        <v>110</v>
      </c>
      <c r="F23" s="64">
        <f>'период '!E7-'период '!H7</f>
        <v>1200</v>
      </c>
      <c r="G23" s="64"/>
    </row>
    <row r="24" spans="1:7" ht="15" customHeight="1">
      <c r="A24" s="283" t="s">
        <v>55</v>
      </c>
      <c r="B24" s="284"/>
      <c r="C24" s="284"/>
      <c r="D24" s="285"/>
      <c r="E24" s="62">
        <v>120</v>
      </c>
      <c r="F24" s="64"/>
      <c r="G24" s="64"/>
    </row>
    <row r="25" spans="1:7" ht="15" customHeight="1">
      <c r="A25" s="301" t="s">
        <v>56</v>
      </c>
      <c r="B25" s="302"/>
      <c r="C25" s="302"/>
      <c r="D25" s="303"/>
      <c r="E25" s="65">
        <v>130</v>
      </c>
      <c r="F25" s="66">
        <f>'период '!I7</f>
        <v>0</v>
      </c>
      <c r="G25" s="66"/>
    </row>
    <row r="26" spans="1:7" ht="12.75">
      <c r="A26" s="304" t="s">
        <v>57</v>
      </c>
      <c r="B26" s="305"/>
      <c r="C26" s="305"/>
      <c r="D26" s="306"/>
      <c r="E26" s="65"/>
      <c r="F26" s="66"/>
      <c r="G26" s="66"/>
    </row>
    <row r="27" spans="1:7" ht="12.75">
      <c r="A27" s="307" t="s">
        <v>58</v>
      </c>
      <c r="B27" s="308"/>
      <c r="C27" s="308"/>
      <c r="D27" s="309"/>
      <c r="E27" s="67">
        <v>131</v>
      </c>
      <c r="F27" s="68"/>
      <c r="G27" s="68"/>
    </row>
    <row r="28" spans="1:7" ht="15" customHeight="1">
      <c r="A28" s="310" t="s">
        <v>59</v>
      </c>
      <c r="B28" s="311"/>
      <c r="C28" s="311"/>
      <c r="D28" s="312"/>
      <c r="E28" s="67">
        <v>132</v>
      </c>
      <c r="F28" s="68"/>
      <c r="G28" s="68"/>
    </row>
    <row r="29" spans="1:7" ht="25.5" customHeight="1">
      <c r="A29" s="298" t="s">
        <v>60</v>
      </c>
      <c r="B29" s="299"/>
      <c r="C29" s="299"/>
      <c r="D29" s="300"/>
      <c r="E29" s="62">
        <v>133</v>
      </c>
      <c r="F29" s="69"/>
      <c r="G29" s="69"/>
    </row>
    <row r="30" spans="1:7" ht="15" customHeight="1">
      <c r="A30" s="263" t="s">
        <v>61</v>
      </c>
      <c r="B30" s="264"/>
      <c r="C30" s="264"/>
      <c r="D30" s="265"/>
      <c r="E30" s="62">
        <v>140</v>
      </c>
      <c r="F30" s="64"/>
      <c r="G30" s="64"/>
    </row>
    <row r="31" spans="1:7" ht="15" customHeight="1">
      <c r="A31" s="263" t="s">
        <v>62</v>
      </c>
      <c r="B31" s="264"/>
      <c r="C31" s="264"/>
      <c r="D31" s="265"/>
      <c r="E31" s="62">
        <v>150</v>
      </c>
      <c r="F31" s="64"/>
      <c r="G31" s="64"/>
    </row>
    <row r="32" spans="1:7" ht="15" customHeight="1">
      <c r="A32" s="263" t="s">
        <v>63</v>
      </c>
      <c r="B32" s="264"/>
      <c r="C32" s="264"/>
      <c r="D32" s="265"/>
      <c r="E32" s="67">
        <v>160</v>
      </c>
      <c r="F32" s="68"/>
      <c r="G32" s="68"/>
    </row>
    <row r="33" spans="1:7" ht="15" customHeight="1">
      <c r="A33" s="263" t="s">
        <v>64</v>
      </c>
      <c r="B33" s="264"/>
      <c r="C33" s="264"/>
      <c r="D33" s="265"/>
      <c r="E33" s="67">
        <v>170</v>
      </c>
      <c r="F33" s="68"/>
      <c r="G33" s="68"/>
    </row>
    <row r="34" spans="1:7" ht="15" customHeight="1">
      <c r="A34" s="263" t="s">
        <v>65</v>
      </c>
      <c r="B34" s="264"/>
      <c r="C34" s="264"/>
      <c r="D34" s="265"/>
      <c r="E34" s="67">
        <v>180</v>
      </c>
      <c r="F34" s="68"/>
      <c r="G34" s="68"/>
    </row>
    <row r="35" spans="1:7" ht="15" customHeight="1">
      <c r="A35" s="266" t="s">
        <v>66</v>
      </c>
      <c r="B35" s="267"/>
      <c r="C35" s="267"/>
      <c r="D35" s="268"/>
      <c r="E35" s="70">
        <v>190</v>
      </c>
      <c r="F35" s="71">
        <f>F23+F24+F25+F30+F31+F32+F33+F34</f>
        <v>1200</v>
      </c>
      <c r="G35" s="71">
        <f>G23+G24+G25+G30+G31+G32+G33+G34</f>
        <v>0</v>
      </c>
    </row>
    <row r="36" spans="1:7" ht="15" customHeight="1">
      <c r="A36" s="266" t="s">
        <v>67</v>
      </c>
      <c r="B36" s="267"/>
      <c r="C36" s="267"/>
      <c r="D36" s="268"/>
      <c r="E36" s="70"/>
      <c r="F36" s="72"/>
      <c r="G36" s="72"/>
    </row>
    <row r="37" spans="1:7" ht="15" customHeight="1">
      <c r="A37" s="263" t="s">
        <v>68</v>
      </c>
      <c r="B37" s="264"/>
      <c r="C37" s="264"/>
      <c r="D37" s="265"/>
      <c r="E37" s="65">
        <v>210</v>
      </c>
      <c r="F37" s="73">
        <f>F39+F40+F41+F42+F43+F44</f>
        <v>435</v>
      </c>
      <c r="G37" s="73">
        <f>G39+G40+G41+G42+G43+G44</f>
        <v>0</v>
      </c>
    </row>
    <row r="38" spans="1:7" ht="12.75">
      <c r="A38" s="263" t="s">
        <v>57</v>
      </c>
      <c r="B38" s="264"/>
      <c r="C38" s="264"/>
      <c r="D38" s="265"/>
      <c r="E38" s="74"/>
      <c r="F38" s="66"/>
      <c r="G38" s="75"/>
    </row>
    <row r="39" spans="1:7" ht="12.75">
      <c r="A39" s="277" t="s">
        <v>69</v>
      </c>
      <c r="B39" s="278"/>
      <c r="C39" s="278"/>
      <c r="D39" s="279"/>
      <c r="E39" s="76">
        <v>211</v>
      </c>
      <c r="F39" s="68">
        <f>'период '!K7+'период '!M7</f>
        <v>435</v>
      </c>
      <c r="G39" s="77"/>
    </row>
    <row r="40" spans="1:7" ht="15" customHeight="1">
      <c r="A40" s="272" t="s">
        <v>70</v>
      </c>
      <c r="B40" s="273"/>
      <c r="C40" s="273"/>
      <c r="D40" s="274"/>
      <c r="E40" s="67">
        <v>212</v>
      </c>
      <c r="F40" s="68"/>
      <c r="G40" s="68"/>
    </row>
    <row r="41" spans="1:7" ht="15" customHeight="1">
      <c r="A41" s="272" t="s">
        <v>71</v>
      </c>
      <c r="B41" s="273"/>
      <c r="C41" s="273"/>
      <c r="D41" s="274"/>
      <c r="E41" s="62">
        <v>213</v>
      </c>
      <c r="F41" s="64"/>
      <c r="G41" s="64"/>
    </row>
    <row r="42" spans="1:7" ht="15" customHeight="1">
      <c r="A42" s="272" t="s">
        <v>72</v>
      </c>
      <c r="B42" s="273"/>
      <c r="C42" s="273"/>
      <c r="D42" s="274"/>
      <c r="E42" s="62">
        <v>214</v>
      </c>
      <c r="F42" s="64"/>
      <c r="G42" s="64"/>
    </row>
    <row r="43" spans="1:7" ht="15" customHeight="1">
      <c r="A43" s="272" t="s">
        <v>73</v>
      </c>
      <c r="B43" s="273"/>
      <c r="C43" s="273"/>
      <c r="D43" s="274"/>
      <c r="E43" s="62">
        <v>215</v>
      </c>
      <c r="F43" s="64"/>
      <c r="G43" s="64"/>
    </row>
    <row r="44" spans="1:7" ht="15" customHeight="1">
      <c r="A44" s="272" t="s">
        <v>74</v>
      </c>
      <c r="B44" s="273"/>
      <c r="C44" s="273"/>
      <c r="D44" s="274"/>
      <c r="E44" s="62">
        <v>216</v>
      </c>
      <c r="F44" s="64"/>
      <c r="G44" s="64"/>
    </row>
    <row r="45" spans="1:7" ht="25.5" customHeight="1">
      <c r="A45" s="263" t="s">
        <v>75</v>
      </c>
      <c r="B45" s="264"/>
      <c r="C45" s="264"/>
      <c r="D45" s="265"/>
      <c r="E45" s="62">
        <v>220</v>
      </c>
      <c r="F45" s="64"/>
      <c r="G45" s="64"/>
    </row>
    <row r="46" spans="1:7" ht="15" customHeight="1">
      <c r="A46" s="283" t="s">
        <v>76</v>
      </c>
      <c r="B46" s="284"/>
      <c r="C46" s="284"/>
      <c r="D46" s="285"/>
      <c r="E46" s="62">
        <v>230</v>
      </c>
      <c r="F46" s="69">
        <f>'период '!BD7</f>
        <v>0</v>
      </c>
      <c r="G46" s="69"/>
    </row>
    <row r="47" spans="1:7" ht="27.75" customHeight="1">
      <c r="A47" s="295" t="s">
        <v>77</v>
      </c>
      <c r="B47" s="296"/>
      <c r="C47" s="296"/>
      <c r="D47" s="297"/>
      <c r="E47" s="78">
        <v>240</v>
      </c>
      <c r="F47" s="68">
        <f>'период '!O7</f>
        <v>20</v>
      </c>
      <c r="G47" s="68"/>
    </row>
    <row r="48" spans="1:7" ht="15" customHeight="1">
      <c r="A48" s="286" t="s">
        <v>78</v>
      </c>
      <c r="B48" s="287"/>
      <c r="C48" s="287"/>
      <c r="D48" s="288"/>
      <c r="E48" s="65">
        <v>250</v>
      </c>
      <c r="F48" s="73">
        <f>'период '!AI7+'период '!AK7+'период '!AM7+'период '!AO7+'период '!AQ7+'период '!AS7+'период '!AU7+'период '!AW7+'период '!BB7</f>
        <v>0</v>
      </c>
      <c r="G48" s="73"/>
    </row>
    <row r="49" spans="1:7" ht="15" customHeight="1">
      <c r="A49" s="263" t="s">
        <v>79</v>
      </c>
      <c r="B49" s="264"/>
      <c r="C49" s="264"/>
      <c r="D49" s="265"/>
      <c r="E49" s="62">
        <v>260</v>
      </c>
      <c r="F49" s="64"/>
      <c r="G49" s="64"/>
    </row>
    <row r="50" spans="1:7" ht="15" customHeight="1">
      <c r="A50" s="263" t="s">
        <v>80</v>
      </c>
      <c r="B50" s="264"/>
      <c r="C50" s="264"/>
      <c r="D50" s="265"/>
      <c r="E50" s="62">
        <v>270</v>
      </c>
      <c r="F50" s="64">
        <f>'период '!AE7+'период '!AG7</f>
        <v>515</v>
      </c>
      <c r="G50" s="64"/>
    </row>
    <row r="51" spans="1:7" ht="15" customHeight="1">
      <c r="A51" s="263" t="s">
        <v>81</v>
      </c>
      <c r="B51" s="264"/>
      <c r="C51" s="264"/>
      <c r="D51" s="265"/>
      <c r="E51" s="62">
        <v>280</v>
      </c>
      <c r="F51" s="64"/>
      <c r="G51" s="64"/>
    </row>
    <row r="52" spans="1:7" ht="15" customHeight="1">
      <c r="A52" s="266" t="s">
        <v>82</v>
      </c>
      <c r="B52" s="267"/>
      <c r="C52" s="267"/>
      <c r="D52" s="268"/>
      <c r="E52" s="70">
        <v>290</v>
      </c>
      <c r="F52" s="71">
        <f>F37+F45+F46+F47+F48+F49+F50+F51</f>
        <v>970</v>
      </c>
      <c r="G52" s="71">
        <f>G37+G45+G46+G47+G48+G49+G50+G51</f>
        <v>0</v>
      </c>
    </row>
    <row r="53" spans="1:7" ht="15" customHeight="1">
      <c r="A53" s="269" t="s">
        <v>83</v>
      </c>
      <c r="B53" s="270"/>
      <c r="C53" s="270"/>
      <c r="D53" s="271"/>
      <c r="E53" s="70">
        <v>300</v>
      </c>
      <c r="F53" s="71">
        <f>F52+F35</f>
        <v>2170</v>
      </c>
      <c r="G53" s="71">
        <f>G52+G35</f>
        <v>0</v>
      </c>
    </row>
    <row r="54" spans="1:7" ht="36">
      <c r="A54" s="289" t="s">
        <v>84</v>
      </c>
      <c r="B54" s="290"/>
      <c r="C54" s="290"/>
      <c r="D54" s="291"/>
      <c r="E54" s="58" t="s">
        <v>50</v>
      </c>
      <c r="F54" s="59" t="s">
        <v>51</v>
      </c>
      <c r="G54" s="59" t="s">
        <v>52</v>
      </c>
    </row>
    <row r="55" spans="1:7" ht="12.75">
      <c r="A55" s="292">
        <v>1</v>
      </c>
      <c r="B55" s="293"/>
      <c r="C55" s="293"/>
      <c r="D55" s="294"/>
      <c r="E55" s="70">
        <v>2</v>
      </c>
      <c r="F55" s="70">
        <v>3</v>
      </c>
      <c r="G55" s="70">
        <v>4</v>
      </c>
    </row>
    <row r="56" spans="1:7" ht="15" customHeight="1">
      <c r="A56" s="266" t="s">
        <v>85</v>
      </c>
      <c r="B56" s="267"/>
      <c r="C56" s="267"/>
      <c r="D56" s="268"/>
      <c r="E56" s="62"/>
      <c r="F56" s="79"/>
      <c r="G56" s="79"/>
    </row>
    <row r="57" spans="1:7" ht="15" customHeight="1">
      <c r="A57" s="263" t="s">
        <v>86</v>
      </c>
      <c r="B57" s="264"/>
      <c r="C57" s="264"/>
      <c r="D57" s="265"/>
      <c r="E57" s="62">
        <v>410</v>
      </c>
      <c r="F57" s="64"/>
      <c r="G57" s="64"/>
    </row>
    <row r="58" spans="1:7" ht="15" customHeight="1">
      <c r="A58" s="263" t="s">
        <v>87</v>
      </c>
      <c r="B58" s="264"/>
      <c r="C58" s="264"/>
      <c r="D58" s="265"/>
      <c r="E58" s="65">
        <v>420</v>
      </c>
      <c r="F58" s="73"/>
      <c r="G58" s="73"/>
    </row>
    <row r="59" spans="1:7" ht="12.75">
      <c r="A59" s="283" t="s">
        <v>88</v>
      </c>
      <c r="B59" s="284"/>
      <c r="C59" s="284"/>
      <c r="D59" s="285"/>
      <c r="E59" s="80">
        <v>430</v>
      </c>
      <c r="F59" s="64"/>
      <c r="G59" s="64"/>
    </row>
    <row r="60" spans="1:7" ht="15" customHeight="1">
      <c r="A60" s="286" t="s">
        <v>89</v>
      </c>
      <c r="B60" s="287"/>
      <c r="C60" s="287"/>
      <c r="D60" s="288"/>
      <c r="E60" s="62">
        <v>440</v>
      </c>
      <c r="F60" s="64"/>
      <c r="G60" s="64"/>
    </row>
    <row r="61" spans="1:7" ht="15" customHeight="1">
      <c r="A61" s="263" t="s">
        <v>90</v>
      </c>
      <c r="B61" s="264"/>
      <c r="C61" s="264"/>
      <c r="D61" s="265"/>
      <c r="E61" s="62">
        <v>450</v>
      </c>
      <c r="F61" s="64"/>
      <c r="G61" s="64"/>
    </row>
    <row r="62" spans="1:7" ht="15" customHeight="1">
      <c r="A62" s="263" t="s">
        <v>91</v>
      </c>
      <c r="B62" s="264"/>
      <c r="C62" s="264"/>
      <c r="D62" s="265"/>
      <c r="E62" s="62">
        <v>460</v>
      </c>
      <c r="F62" s="64"/>
      <c r="G62" s="64"/>
    </row>
    <row r="63" spans="1:7" ht="15" customHeight="1">
      <c r="A63" s="263" t="s">
        <v>92</v>
      </c>
      <c r="B63" s="264"/>
      <c r="C63" s="264"/>
      <c r="D63" s="265"/>
      <c r="E63" s="62">
        <v>470</v>
      </c>
      <c r="F63" s="64"/>
      <c r="G63" s="64"/>
    </row>
    <row r="64" spans="1:7" ht="15" customHeight="1">
      <c r="A64" s="263" t="s">
        <v>93</v>
      </c>
      <c r="B64" s="264"/>
      <c r="C64" s="264"/>
      <c r="D64" s="265"/>
      <c r="E64" s="62">
        <v>480</v>
      </c>
      <c r="F64" s="64">
        <f>'период '!BM7+'период '!BO7</f>
        <v>515</v>
      </c>
      <c r="G64" s="64"/>
    </row>
    <row r="65" spans="1:7" ht="15" customHeight="1">
      <c r="A65" s="266" t="s">
        <v>94</v>
      </c>
      <c r="B65" s="267"/>
      <c r="C65" s="267"/>
      <c r="D65" s="268"/>
      <c r="E65" s="70">
        <v>490</v>
      </c>
      <c r="F65" s="71">
        <f>F57+F58+F59+F60+F61+F62+F63+F64</f>
        <v>515</v>
      </c>
      <c r="G65" s="71">
        <f>G57+G58+G59+G60+G61+G62+G63+G64</f>
        <v>0</v>
      </c>
    </row>
    <row r="66" spans="1:7" ht="15" customHeight="1">
      <c r="A66" s="266" t="s">
        <v>95</v>
      </c>
      <c r="B66" s="267"/>
      <c r="C66" s="267"/>
      <c r="D66" s="268"/>
      <c r="E66" s="70"/>
      <c r="F66" s="72"/>
      <c r="G66" s="72"/>
    </row>
    <row r="67" spans="1:7" ht="15" customHeight="1">
      <c r="A67" s="263" t="s">
        <v>96</v>
      </c>
      <c r="B67" s="264"/>
      <c r="C67" s="264"/>
      <c r="D67" s="265"/>
      <c r="E67" s="62">
        <v>510</v>
      </c>
      <c r="F67" s="64"/>
      <c r="G67" s="64"/>
    </row>
    <row r="68" spans="1:7" ht="13.5" customHeight="1">
      <c r="A68" s="263" t="s">
        <v>97</v>
      </c>
      <c r="B68" s="264"/>
      <c r="C68" s="264"/>
      <c r="D68" s="265"/>
      <c r="E68" s="62">
        <v>520</v>
      </c>
      <c r="F68" s="64"/>
      <c r="G68" s="64"/>
    </row>
    <row r="69" spans="1:7" ht="15" customHeight="1">
      <c r="A69" s="263" t="s">
        <v>98</v>
      </c>
      <c r="B69" s="264"/>
      <c r="C69" s="264"/>
      <c r="D69" s="265"/>
      <c r="E69" s="62">
        <v>530</v>
      </c>
      <c r="F69" s="64"/>
      <c r="G69" s="64"/>
    </row>
    <row r="70" spans="1:7" ht="15" customHeight="1">
      <c r="A70" s="263" t="s">
        <v>99</v>
      </c>
      <c r="B70" s="264"/>
      <c r="C70" s="264"/>
      <c r="D70" s="265"/>
      <c r="E70" s="62">
        <v>540</v>
      </c>
      <c r="F70" s="64"/>
      <c r="G70" s="64"/>
    </row>
    <row r="71" spans="1:7" ht="15" customHeight="1">
      <c r="A71" s="263" t="s">
        <v>100</v>
      </c>
      <c r="B71" s="264"/>
      <c r="C71" s="264"/>
      <c r="D71" s="265"/>
      <c r="E71" s="62">
        <v>550</v>
      </c>
      <c r="F71" s="64"/>
      <c r="G71" s="64"/>
    </row>
    <row r="72" spans="1:7" ht="15" customHeight="1">
      <c r="A72" s="263" t="s">
        <v>101</v>
      </c>
      <c r="B72" s="264"/>
      <c r="C72" s="264"/>
      <c r="D72" s="265"/>
      <c r="E72" s="62">
        <v>560</v>
      </c>
      <c r="F72" s="64"/>
      <c r="G72" s="64"/>
    </row>
    <row r="73" spans="1:7" ht="15" customHeight="1">
      <c r="A73" s="266" t="s">
        <v>102</v>
      </c>
      <c r="B73" s="267"/>
      <c r="C73" s="267"/>
      <c r="D73" s="268"/>
      <c r="E73" s="70">
        <v>590</v>
      </c>
      <c r="F73" s="71">
        <f>F67+F68+F69+F70+F71+F72</f>
        <v>0</v>
      </c>
      <c r="G73" s="71">
        <f>G67+G68+G69+G70+G71+G72</f>
        <v>0</v>
      </c>
    </row>
    <row r="74" spans="1:7" ht="15" customHeight="1">
      <c r="A74" s="266" t="s">
        <v>103</v>
      </c>
      <c r="B74" s="267"/>
      <c r="C74" s="267"/>
      <c r="D74" s="268"/>
      <c r="E74" s="70"/>
      <c r="F74" s="72"/>
      <c r="G74" s="72"/>
    </row>
    <row r="75" spans="1:7" ht="15" customHeight="1">
      <c r="A75" s="263" t="s">
        <v>104</v>
      </c>
      <c r="B75" s="264"/>
      <c r="C75" s="264"/>
      <c r="D75" s="265"/>
      <c r="E75" s="62">
        <v>610</v>
      </c>
      <c r="F75" s="64"/>
      <c r="G75" s="64"/>
    </row>
    <row r="76" spans="1:7" ht="15" customHeight="1">
      <c r="A76" s="263" t="s">
        <v>105</v>
      </c>
      <c r="B76" s="264"/>
      <c r="C76" s="264"/>
      <c r="D76" s="265"/>
      <c r="E76" s="65">
        <v>620</v>
      </c>
      <c r="F76" s="73"/>
      <c r="G76" s="73"/>
    </row>
    <row r="77" spans="1:7" ht="15" customHeight="1">
      <c r="A77" s="263" t="s">
        <v>106</v>
      </c>
      <c r="B77" s="264"/>
      <c r="C77" s="264"/>
      <c r="D77" s="265"/>
      <c r="E77" s="81">
        <v>630</v>
      </c>
      <c r="F77" s="82">
        <f>F78+F80+F81+F82+F83+F84+F85+F86</f>
        <v>1655</v>
      </c>
      <c r="G77" s="82">
        <f>G78+G80+G81+G82+G83+G84+G85+G86</f>
        <v>0</v>
      </c>
    </row>
    <row r="78" spans="1:7" ht="12.75">
      <c r="A78" s="263" t="s">
        <v>57</v>
      </c>
      <c r="B78" s="264"/>
      <c r="C78" s="264"/>
      <c r="D78" s="265"/>
      <c r="E78" s="83"/>
      <c r="F78" s="275">
        <f>'период '!AJ7</f>
        <v>170</v>
      </c>
      <c r="G78" s="275"/>
    </row>
    <row r="79" spans="1:7" ht="12.75">
      <c r="A79" s="277" t="s">
        <v>107</v>
      </c>
      <c r="B79" s="278"/>
      <c r="C79" s="278"/>
      <c r="D79" s="279"/>
      <c r="E79" s="84">
        <v>631</v>
      </c>
      <c r="F79" s="276"/>
      <c r="G79" s="276"/>
    </row>
    <row r="80" spans="1:7" ht="15" customHeight="1">
      <c r="A80" s="280" t="s">
        <v>108</v>
      </c>
      <c r="B80" s="281"/>
      <c r="C80" s="281"/>
      <c r="D80" s="282"/>
      <c r="E80" s="67">
        <v>632</v>
      </c>
      <c r="F80" s="68"/>
      <c r="G80" s="68"/>
    </row>
    <row r="81" spans="1:7" ht="15" customHeight="1">
      <c r="A81" s="272" t="s">
        <v>109</v>
      </c>
      <c r="B81" s="273"/>
      <c r="C81" s="273"/>
      <c r="D81" s="274"/>
      <c r="E81" s="62">
        <v>633</v>
      </c>
      <c r="F81" s="64">
        <f>'период '!AL7</f>
        <v>130</v>
      </c>
      <c r="G81" s="64"/>
    </row>
    <row r="82" spans="1:7" ht="15" customHeight="1">
      <c r="A82" s="272" t="s">
        <v>110</v>
      </c>
      <c r="B82" s="273"/>
      <c r="C82" s="273"/>
      <c r="D82" s="274"/>
      <c r="E82" s="62">
        <v>634</v>
      </c>
      <c r="F82" s="64">
        <f>'период '!AN7</f>
        <v>350</v>
      </c>
      <c r="G82" s="64"/>
    </row>
    <row r="83" spans="1:7" ht="15" customHeight="1">
      <c r="A83" s="272" t="s">
        <v>111</v>
      </c>
      <c r="B83" s="273"/>
      <c r="C83" s="273"/>
      <c r="D83" s="274"/>
      <c r="E83" s="62">
        <v>635</v>
      </c>
      <c r="F83" s="64">
        <f>'период '!AP7</f>
        <v>1000</v>
      </c>
      <c r="G83" s="64"/>
    </row>
    <row r="84" spans="1:7" ht="15" customHeight="1">
      <c r="A84" s="272" t="s">
        <v>112</v>
      </c>
      <c r="B84" s="273"/>
      <c r="C84" s="273"/>
      <c r="D84" s="274"/>
      <c r="E84" s="62">
        <v>636</v>
      </c>
      <c r="F84" s="64"/>
      <c r="G84" s="64"/>
    </row>
    <row r="85" spans="1:7" ht="13.5" customHeight="1">
      <c r="A85" s="272" t="s">
        <v>113</v>
      </c>
      <c r="B85" s="273"/>
      <c r="C85" s="273"/>
      <c r="D85" s="274"/>
      <c r="E85" s="62">
        <v>637</v>
      </c>
      <c r="F85" s="64"/>
      <c r="G85" s="64"/>
    </row>
    <row r="86" spans="1:7" ht="15" customHeight="1">
      <c r="A86" s="272" t="s">
        <v>114</v>
      </c>
      <c r="B86" s="273"/>
      <c r="C86" s="273"/>
      <c r="D86" s="274"/>
      <c r="E86" s="62">
        <v>638</v>
      </c>
      <c r="F86" s="64">
        <f>'период '!AV7</f>
        <v>5</v>
      </c>
      <c r="G86" s="64"/>
    </row>
    <row r="87" spans="1:7" ht="15" customHeight="1">
      <c r="A87" s="263" t="s">
        <v>115</v>
      </c>
      <c r="B87" s="264"/>
      <c r="C87" s="264"/>
      <c r="D87" s="265"/>
      <c r="E87" s="62">
        <v>640</v>
      </c>
      <c r="F87" s="64"/>
      <c r="G87" s="64"/>
    </row>
    <row r="88" spans="1:7" ht="15" customHeight="1">
      <c r="A88" s="263" t="s">
        <v>99</v>
      </c>
      <c r="B88" s="264"/>
      <c r="C88" s="264"/>
      <c r="D88" s="265"/>
      <c r="E88" s="62">
        <v>650</v>
      </c>
      <c r="F88" s="64"/>
      <c r="G88" s="64"/>
    </row>
    <row r="89" spans="1:7" ht="15" customHeight="1">
      <c r="A89" s="263" t="s">
        <v>100</v>
      </c>
      <c r="B89" s="264"/>
      <c r="C89" s="264"/>
      <c r="D89" s="265"/>
      <c r="E89" s="62">
        <v>660</v>
      </c>
      <c r="F89" s="64"/>
      <c r="G89" s="64"/>
    </row>
    <row r="90" spans="1:7" ht="15" customHeight="1">
      <c r="A90" s="263" t="s">
        <v>116</v>
      </c>
      <c r="B90" s="264"/>
      <c r="C90" s="264"/>
      <c r="D90" s="265"/>
      <c r="E90" s="62">
        <v>670</v>
      </c>
      <c r="F90" s="64"/>
      <c r="G90" s="64"/>
    </row>
    <row r="91" spans="1:7" ht="15" customHeight="1">
      <c r="A91" s="266" t="s">
        <v>117</v>
      </c>
      <c r="B91" s="267"/>
      <c r="C91" s="267"/>
      <c r="D91" s="268"/>
      <c r="E91" s="70">
        <v>690</v>
      </c>
      <c r="F91" s="71">
        <f>F75+F76+F77+F87+F88+F89+F90</f>
        <v>1655</v>
      </c>
      <c r="G91" s="71">
        <f>G75+G76+G77+G87+G88+G89+G90</f>
        <v>0</v>
      </c>
    </row>
    <row r="92" spans="1:7" ht="15" customHeight="1">
      <c r="A92" s="269" t="s">
        <v>83</v>
      </c>
      <c r="B92" s="270"/>
      <c r="C92" s="270"/>
      <c r="D92" s="271"/>
      <c r="E92" s="70">
        <v>700</v>
      </c>
      <c r="F92" s="71">
        <f>F65+F73+F91</f>
        <v>2170</v>
      </c>
      <c r="G92" s="71"/>
    </row>
    <row r="93" spans="1:7" ht="11.25" customHeight="1">
      <c r="A93" s="54"/>
      <c r="B93" s="54"/>
      <c r="C93" s="54"/>
      <c r="D93" s="54"/>
      <c r="E93" s="54"/>
      <c r="F93" s="54"/>
      <c r="G93" s="85"/>
    </row>
    <row r="94" spans="1:7" ht="11.25" customHeight="1">
      <c r="A94" s="86" t="s">
        <v>118</v>
      </c>
      <c r="B94" s="261"/>
      <c r="C94" s="261"/>
      <c r="D94" s="87"/>
      <c r="E94" s="54"/>
      <c r="F94" s="262"/>
      <c r="G94" s="262"/>
    </row>
    <row r="95" spans="1:7" ht="11.25" customHeight="1">
      <c r="A95" s="87"/>
      <c r="B95" s="258" t="s">
        <v>119</v>
      </c>
      <c r="C95" s="258"/>
      <c r="D95" s="87"/>
      <c r="E95" s="88"/>
      <c r="F95" s="259" t="s">
        <v>120</v>
      </c>
      <c r="G95" s="260"/>
    </row>
    <row r="96" spans="1:7" ht="11.25" customHeight="1">
      <c r="A96" s="87"/>
      <c r="B96" s="89"/>
      <c r="C96" s="89"/>
      <c r="D96" s="87"/>
      <c r="E96" s="88"/>
      <c r="F96" s="89"/>
      <c r="G96" s="88"/>
    </row>
    <row r="97" spans="1:7" ht="11.25" customHeight="1">
      <c r="A97" s="86" t="s">
        <v>121</v>
      </c>
      <c r="B97" s="261"/>
      <c r="C97" s="261"/>
      <c r="D97" s="87"/>
      <c r="E97" s="54"/>
      <c r="F97" s="262"/>
      <c r="G97" s="262"/>
    </row>
    <row r="98" spans="1:7" ht="11.25" customHeight="1">
      <c r="A98" s="87"/>
      <c r="B98" s="258" t="s">
        <v>119</v>
      </c>
      <c r="C98" s="258"/>
      <c r="D98" s="87"/>
      <c r="E98" s="90"/>
      <c r="F98" s="259" t="s">
        <v>120</v>
      </c>
      <c r="G98" s="260"/>
    </row>
    <row r="99" spans="1:7" ht="11.25" customHeight="1">
      <c r="A99" s="87"/>
      <c r="B99" s="87"/>
      <c r="C99" s="87"/>
      <c r="D99" s="87"/>
      <c r="E99" s="54"/>
      <c r="F99" s="91"/>
      <c r="G99" s="91"/>
    </row>
    <row r="100" spans="1:7" ht="11.25" customHeight="1">
      <c r="A100" s="92">
        <f ca="1">TODAY()</f>
        <v>42775</v>
      </c>
      <c r="B100" s="93"/>
      <c r="C100" s="93"/>
      <c r="D100" s="93"/>
      <c r="E100" s="54"/>
      <c r="F100" s="91"/>
      <c r="G100" s="91"/>
    </row>
    <row r="101" spans="5:7" ht="17.25" customHeight="1">
      <c r="E101" s="94"/>
      <c r="F101" s="94"/>
      <c r="G101" s="95"/>
    </row>
    <row r="102" spans="1:7" ht="11.25" customHeight="1">
      <c r="A102" s="95"/>
      <c r="B102" s="95"/>
      <c r="C102" s="95"/>
      <c r="D102" s="95"/>
      <c r="E102" s="95"/>
      <c r="F102" s="95"/>
      <c r="G102" s="95"/>
    </row>
    <row r="103" spans="1:7" ht="11.25" customHeight="1">
      <c r="A103" s="175" t="s">
        <v>153</v>
      </c>
      <c r="B103" s="175"/>
      <c r="C103" s="175"/>
      <c r="D103" s="175"/>
      <c r="E103" s="95"/>
      <c r="F103" s="95"/>
      <c r="G103" s="95"/>
    </row>
    <row r="104" spans="1:7" ht="11.25" customHeight="1">
      <c r="A104" s="95"/>
      <c r="B104" s="95"/>
      <c r="C104" s="95"/>
      <c r="D104" s="95"/>
      <c r="E104" s="95"/>
      <c r="F104" s="95"/>
      <c r="G104" s="95"/>
    </row>
    <row r="105" spans="1:7" ht="11.25" customHeight="1">
      <c r="A105" s="95"/>
      <c r="B105" s="95"/>
      <c r="C105" s="95"/>
      <c r="D105" s="95"/>
      <c r="E105" s="95"/>
      <c r="F105" s="95"/>
      <c r="G105" s="95"/>
    </row>
    <row r="106" spans="1:7" ht="11.25" customHeight="1">
      <c r="A106" s="95"/>
      <c r="B106" s="95"/>
      <c r="C106" s="95"/>
      <c r="D106" s="95"/>
      <c r="E106" s="95"/>
      <c r="F106" s="95"/>
      <c r="G106" s="95"/>
    </row>
    <row r="107" spans="1:7" ht="11.25" customHeight="1">
      <c r="A107" s="95"/>
      <c r="B107" s="95"/>
      <c r="C107" s="95"/>
      <c r="D107" s="95"/>
      <c r="E107" s="95"/>
      <c r="F107" s="95"/>
      <c r="G107" s="95"/>
    </row>
    <row r="108" spans="1:7" ht="11.25" customHeight="1">
      <c r="A108" s="95"/>
      <c r="B108" s="95"/>
      <c r="C108" s="95"/>
      <c r="D108" s="95"/>
      <c r="E108" s="95"/>
      <c r="F108" s="95"/>
      <c r="G108" s="95"/>
    </row>
    <row r="109" spans="1:7" ht="11.25" customHeight="1">
      <c r="A109" s="95"/>
      <c r="B109" s="95"/>
      <c r="C109" s="95"/>
      <c r="D109" s="95"/>
      <c r="E109" s="95"/>
      <c r="F109" s="95"/>
      <c r="G109" s="95"/>
    </row>
  </sheetData>
  <sheetProtection/>
  <mergeCells count="105">
    <mergeCell ref="F1:G1"/>
    <mergeCell ref="F2:G2"/>
    <mergeCell ref="F3:G3"/>
    <mergeCell ref="A5:G5"/>
    <mergeCell ref="D6:E6"/>
    <mergeCell ref="A8:C8"/>
    <mergeCell ref="D8:G8"/>
    <mergeCell ref="A9:C9"/>
    <mergeCell ref="D9:G9"/>
    <mergeCell ref="A10:C10"/>
    <mergeCell ref="D10:G10"/>
    <mergeCell ref="A11:C11"/>
    <mergeCell ref="D11:G11"/>
    <mergeCell ref="A12:C12"/>
    <mergeCell ref="D12:G12"/>
    <mergeCell ref="A13:C13"/>
    <mergeCell ref="D13:G13"/>
    <mergeCell ref="A14:C14"/>
    <mergeCell ref="D14:G14"/>
    <mergeCell ref="E16:F16"/>
    <mergeCell ref="E17:F17"/>
    <mergeCell ref="E18:F18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F78:F79"/>
    <mergeCell ref="G78:G79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B98:C98"/>
    <mergeCell ref="F98:G98"/>
    <mergeCell ref="B94:C94"/>
    <mergeCell ref="F94:G94"/>
    <mergeCell ref="B95:C95"/>
    <mergeCell ref="F95:G95"/>
    <mergeCell ref="B97:C97"/>
    <mergeCell ref="F97:G97"/>
  </mergeCells>
  <conditionalFormatting sqref="G92">
    <cfRule type="cellIs" priority="1" dxfId="0" operator="notEqual" stopIfTrue="1">
      <formula>$G$53</formula>
    </cfRule>
  </conditionalFormatting>
  <conditionalFormatting sqref="F92">
    <cfRule type="cellIs" priority="2" dxfId="0" operator="notEqual" stopIfTrue="1">
      <formula>$F$53</formula>
    </cfRule>
    <cfRule type="expression" priority="3" dxfId="4" stopIfTrue="1">
      <formula>"СУММЕСЛИ($H$95+$H$56)&lt;0"</formula>
    </cfRule>
  </conditionalFormatting>
  <conditionalFormatting sqref="F49">
    <cfRule type="cellIs" priority="4" dxfId="0" operator="lessThan" stopIfTrue="1">
      <formula>#REF!</formula>
    </cfRule>
  </conditionalFormatting>
  <conditionalFormatting sqref="G49">
    <cfRule type="cellIs" priority="5" dxfId="0" operator="lessThan" stopIfTrue="1">
      <formula>#REF!</formula>
    </cfRule>
  </conditionalFormatting>
  <conditionalFormatting sqref="F30">
    <cfRule type="cellIs" priority="6" dxfId="0" operator="lessThan" stopIfTrue="1">
      <formula>#REF!</formula>
    </cfRule>
  </conditionalFormatting>
  <conditionalFormatting sqref="G30">
    <cfRule type="cellIs" priority="7" dxfId="0" operator="lessThan" stopIfTrue="1">
      <formula>#REF!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Borbet</cp:lastModifiedBy>
  <cp:lastPrinted>2016-02-25T07:24:06Z</cp:lastPrinted>
  <dcterms:created xsi:type="dcterms:W3CDTF">1996-10-08T23:32:33Z</dcterms:created>
  <dcterms:modified xsi:type="dcterms:W3CDTF">2017-02-09T09:37:44Z</dcterms:modified>
  <cp:category/>
  <cp:version/>
  <cp:contentType/>
  <cp:contentStatus/>
</cp:coreProperties>
</file>